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16" windowWidth="11688" windowHeight="6912" tabRatio="623" activeTab="0"/>
  </bookViews>
  <sheets>
    <sheet name="Nnet" sheetId="1" r:id="rId1"/>
    <sheet name="Set2R3" sheetId="2" r:id="rId2"/>
    <sheet name="SetBlank" sheetId="3" r:id="rId3"/>
  </sheets>
  <definedNames>
    <definedName name="D_m_e">'Nnet'!$AA$26:$AA$60</definedName>
    <definedName name="D_p_e">'Nnet'!$AB$26:$AB$60</definedName>
    <definedName name="History_prt_range">#REF!</definedName>
    <definedName name="_xlnm.Print_Area" localSheetId="0">'Nnet'!$A$1:$AD$69</definedName>
    <definedName name="_xlnm.Print_Area" localSheetId="1">'Set2R3'!$A$1:$R$78</definedName>
    <definedName name="solver_adj" localSheetId="0" hidden="1">'Nnet'!$I$19:$M$21,'Nnet'!$U$16:$U$21</definedName>
    <definedName name="solver_cvg" localSheetId="0" hidden="1">0.000001</definedName>
    <definedName name="solver_cvg" localSheetId="1" hidden="1">0.01</definedName>
    <definedName name="solver_cvg" localSheetId="2" hidden="1">0.01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est" localSheetId="0" hidden="1">2</definedName>
    <definedName name="solver_est" localSheetId="1" hidden="1">1</definedName>
    <definedName name="solver_est" localSheetId="2" hidden="1">1</definedName>
    <definedName name="solver_itr" localSheetId="0" hidden="1">1000</definedName>
    <definedName name="solver_itr" localSheetId="1" hidden="1">200</definedName>
    <definedName name="solver_itr" localSheetId="2" hidden="1">200</definedName>
    <definedName name="solver_lhs1" localSheetId="0" hidden="1">'Nnet'!$AB$26:$AB$60</definedName>
    <definedName name="solver_lhs2" localSheetId="0" hidden="1">'Nnet'!$I$19:$M$21</definedName>
    <definedName name="solver_lhs3" localSheetId="0" hidden="1">'Nnet'!$I$19:$M$21</definedName>
    <definedName name="solver_lhs4" localSheetId="0" hidden="1">'Nnet'!$U$16:$U$21</definedName>
    <definedName name="solver_lhs5" localSheetId="0" hidden="1">'Nnet'!$AA$26:$AA$60</definedName>
    <definedName name="solver_lhs6" localSheetId="0" hidden="1">'Nnet'!$U$16:$U$21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6</definedName>
    <definedName name="solver_num" localSheetId="1" hidden="1">0</definedName>
    <definedName name="solver_num" localSheetId="2" hidden="1">0</definedName>
    <definedName name="solver_nwt" localSheetId="0" hidden="1">2</definedName>
    <definedName name="solver_nwt" localSheetId="1" hidden="1">1</definedName>
    <definedName name="solver_nwt" localSheetId="2" hidden="1">1</definedName>
    <definedName name="solver_opt" localSheetId="0" hidden="1">'Nnet'!$X$17</definedName>
    <definedName name="solver_opt" localSheetId="1" hidden="1">'Set2R3'!$J$16</definedName>
    <definedName name="solver_opt" localSheetId="2" hidden="1">'SetBlank'!$J$16</definedName>
    <definedName name="solver_pre" localSheetId="0" hidden="1">0.001</definedName>
    <definedName name="solver_pre" localSheetId="1" hidden="1">0.05</definedName>
    <definedName name="solver_pre" localSheetId="2" hidden="1">0.05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hs1" localSheetId="0" hidden="1">0</definedName>
    <definedName name="solver_rhs2" localSheetId="0" hidden="1">'Nnet'!$Y$20</definedName>
    <definedName name="solver_rhs3" localSheetId="0" hidden="1">-Wmax</definedName>
    <definedName name="solver_rhs4" localSheetId="0" hidden="1">'Nnet'!$Y$20</definedName>
    <definedName name="solver_rhs5" localSheetId="0" hidden="1">0</definedName>
    <definedName name="solver_rhs6" localSheetId="0" hidden="1">-Wmax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3600</definedName>
    <definedName name="solver_tim" localSheetId="1" hidden="1">3600</definedName>
    <definedName name="solver_tim" localSheetId="2" hidden="1">3600</definedName>
    <definedName name="solver_tmp" localSheetId="0" hidden="1">-Max_wts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Wmax">'Nnet'!$Y$20</definedName>
    <definedName name="wrn.Complete." localSheetId="1" hidden="1">{#N/A,#N/A,FALSE,"Sheet3"}</definedName>
    <definedName name="wrn.Complete." localSheetId="2" hidden="1">{#N/A,#N/A,FALSE,"Sheet3"}</definedName>
    <definedName name="wrn.Complete." hidden="1">{#N/A,#N/A,FALSE,"Sheet3"}</definedName>
    <definedName name="Wts_hid">'Nnet'!$I$19:$M$21</definedName>
    <definedName name="Wts_out">'Nnet'!$U$16:$U$21</definedName>
  </definedNames>
  <calcPr fullCalcOnLoad="1"/>
</workbook>
</file>

<file path=xl/sharedStrings.xml><?xml version="1.0" encoding="utf-8"?>
<sst xmlns="http://schemas.openxmlformats.org/spreadsheetml/2006/main" count="232" uniqueCount="69">
  <si>
    <t>Output Layer</t>
  </si>
  <si>
    <t>Weights</t>
  </si>
  <si>
    <t>k=1</t>
  </si>
  <si>
    <t>Objective Function</t>
  </si>
  <si>
    <t>Hidden Layer</t>
  </si>
  <si>
    <t>j=1</t>
  </si>
  <si>
    <t>i=1</t>
  </si>
  <si>
    <t>Bias</t>
  </si>
  <si>
    <t>Patterns</t>
  </si>
  <si>
    <t>Target</t>
  </si>
  <si>
    <t>p=1</t>
  </si>
  <si>
    <t>2</t>
  </si>
  <si>
    <t>3</t>
  </si>
  <si>
    <t>4</t>
  </si>
  <si>
    <t>Set 2</t>
  </si>
  <si>
    <t>Initial</t>
  </si>
  <si>
    <t>&lt;= 0.0</t>
  </si>
  <si>
    <t>&gt;= 0.0</t>
  </si>
  <si>
    <t>wts</t>
  </si>
  <si>
    <t>Sw * Sd</t>
  </si>
  <si>
    <r>
      <t xml:space="preserve">Inputs - </t>
    </r>
    <r>
      <rPr>
        <i/>
        <sz val="12"/>
        <rFont val="Arial MT"/>
        <family val="0"/>
      </rPr>
      <t>x</t>
    </r>
  </si>
  <si>
    <t>t</t>
  </si>
  <si>
    <t>By PLyons on 00Oct3</t>
  </si>
  <si>
    <r>
      <t>w</t>
    </r>
    <r>
      <rPr>
        <i/>
        <vertAlign val="superscript"/>
        <sz val="12"/>
        <rFont val="Arial MT"/>
        <family val="0"/>
      </rPr>
      <t>2</t>
    </r>
  </si>
  <si>
    <r>
      <t xml:space="preserve">Sum of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</si>
  <si>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r>
      <t>w</t>
    </r>
    <r>
      <rPr>
        <i/>
        <vertAlign val="subscript"/>
        <sz val="12"/>
        <rFont val="Arial MT"/>
        <family val="0"/>
      </rPr>
      <t>max</t>
    </r>
  </si>
  <si>
    <r>
      <t>d</t>
    </r>
    <r>
      <rPr>
        <vertAlign val="superscript"/>
        <sz val="12"/>
        <rFont val="Arial MT"/>
        <family val="0"/>
      </rPr>
      <t>2</t>
    </r>
  </si>
  <si>
    <t>d</t>
  </si>
  <si>
    <t>x</t>
  </si>
  <si>
    <t>y</t>
  </si>
  <si>
    <t>e</t>
  </si>
  <si>
    <r>
      <t>d</t>
    </r>
    <r>
      <rPr>
        <sz val="12"/>
        <rFont val="Arial MT"/>
        <family val="0"/>
      </rPr>
      <t>-</t>
    </r>
    <r>
      <rPr>
        <i/>
        <sz val="12"/>
        <rFont val="Arial MT"/>
        <family val="0"/>
      </rPr>
      <t>e</t>
    </r>
  </si>
  <si>
    <t>d+e</t>
  </si>
  <si>
    <t>wmax</t>
  </si>
  <si>
    <t>Sum w2</t>
  </si>
  <si>
    <r>
      <t xml:space="preserve">Sum </t>
    </r>
    <r>
      <rPr>
        <i/>
        <sz val="12"/>
        <rFont val="Arial MT"/>
        <family val="0"/>
      </rPr>
      <t>w</t>
    </r>
    <r>
      <rPr>
        <vertAlign val="superscript"/>
        <sz val="12"/>
        <rFont val="Arial MT"/>
        <family val="0"/>
      </rPr>
      <t>2</t>
    </r>
  </si>
  <si>
    <t>Sum d2</t>
  </si>
  <si>
    <r>
      <t xml:space="preserve">Sum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</si>
  <si>
    <r>
      <t>Sw/</t>
    </r>
    <r>
      <rPr>
        <i/>
        <sz val="12"/>
        <rFont val="Arial MT"/>
        <family val="0"/>
      </rPr>
      <t>w</t>
    </r>
    <r>
      <rPr>
        <i/>
        <vertAlign val="subscript"/>
        <sz val="12"/>
        <rFont val="Arial MT"/>
        <family val="0"/>
      </rPr>
      <t>max</t>
    </r>
  </si>
  <si>
    <r>
      <t>max(</t>
    </r>
    <r>
      <rPr>
        <i/>
        <sz val="12"/>
        <rFont val="Arial MT"/>
        <family val="0"/>
      </rPr>
      <t>d</t>
    </r>
    <r>
      <rPr>
        <sz val="12"/>
        <rFont val="Arial MT"/>
        <family val="0"/>
      </rPr>
      <t>)</t>
    </r>
  </si>
  <si>
    <r>
      <t>-min(</t>
    </r>
    <r>
      <rPr>
        <i/>
        <sz val="12"/>
        <rFont val="Arial MT"/>
        <family val="0"/>
      </rPr>
      <t>d</t>
    </r>
    <r>
      <rPr>
        <sz val="12"/>
        <rFont val="Arial MT"/>
        <family val="0"/>
      </rPr>
      <t>)</t>
    </r>
  </si>
  <si>
    <r>
      <t>d</t>
    </r>
    <r>
      <rPr>
        <i/>
        <vertAlign val="subscript"/>
        <sz val="12"/>
        <rFont val="Arial MT"/>
        <family val="0"/>
      </rPr>
      <t>max</t>
    </r>
  </si>
  <si>
    <r>
      <t>e</t>
    </r>
    <r>
      <rPr>
        <i/>
        <vertAlign val="subscript"/>
        <sz val="12"/>
        <rFont val="Arial MT"/>
        <family val="0"/>
      </rPr>
      <t>f</t>
    </r>
  </si>
  <si>
    <t>ef</t>
  </si>
  <si>
    <r>
      <t xml:space="preserve"> d</t>
    </r>
    <r>
      <rPr>
        <i/>
        <vertAlign val="subscript"/>
        <sz val="12"/>
        <rFont val="Arial MT"/>
        <family val="0"/>
      </rPr>
      <t>max</t>
    </r>
    <r>
      <rPr>
        <sz val="12"/>
        <rFont val="Arial MT"/>
        <family val="0"/>
      </rPr>
      <t xml:space="preserve"> - maximum deviation</t>
    </r>
  </si>
  <si>
    <t>dmax</t>
  </si>
  <si>
    <t>\DrINFOR\Dr5ErrCon.xls</t>
  </si>
  <si>
    <t>File: D:Neural_nets\minwts\</t>
  </si>
  <si>
    <t>w2</t>
  </si>
  <si>
    <r>
      <t>Sd/</t>
    </r>
    <r>
      <rPr>
        <i/>
        <sz val="12"/>
        <rFont val="Arial MT"/>
        <family val="0"/>
      </rPr>
      <t>e</t>
    </r>
    <r>
      <rPr>
        <i/>
        <vertAlign val="subscript"/>
        <sz val="12"/>
        <rFont val="Arial MT"/>
        <family val="0"/>
      </rPr>
      <t>f</t>
    </r>
  </si>
  <si>
    <t>Pre, Con</t>
  </si>
  <si>
    <t>Run 3</t>
  </si>
  <si>
    <t>Run ?</t>
  </si>
  <si>
    <t>Set ?</t>
  </si>
  <si>
    <t>Solver found a solution,  145 iterations.</t>
  </si>
  <si>
    <t>Solver found a solution,  95 iterations.</t>
  </si>
  <si>
    <t>Solver could not find solution with precision .01</t>
  </si>
  <si>
    <t>Solver found a solution,  ~185 iterations.</t>
  </si>
  <si>
    <t>Solver has converged,  ~70 iterations.</t>
  </si>
  <si>
    <t>Solver could not find solution with ef .05, wmax 6.</t>
  </si>
  <si>
    <t>Solver has converged,  98 iterations.</t>
  </si>
  <si>
    <t>Solver found a solution, ~225 iterations.</t>
  </si>
  <si>
    <t>Solver could not find solution with ef .04, wmax 8.</t>
  </si>
  <si>
    <t>Solver found a solution, ~45 iterations.</t>
  </si>
  <si>
    <t>relative</t>
  </si>
  <si>
    <t>error</t>
  </si>
  <si>
    <t>mean</t>
  </si>
  <si>
    <t>std dev</t>
  </si>
  <si>
    <r>
      <t>E</t>
    </r>
    <r>
      <rPr>
        <sz val="12"/>
        <rFont val="Arial MT"/>
        <family val="0"/>
      </rPr>
      <t xml:space="preserve"> = Sum of </t>
    </r>
    <r>
      <rPr>
        <i/>
        <sz val="12"/>
        <rFont val="Arial MT"/>
        <family val="0"/>
      </rPr>
      <t>d</t>
    </r>
    <r>
      <rPr>
        <vertAlign val="superscript"/>
        <sz val="12"/>
        <rFont val="Arial MT"/>
        <family val="0"/>
      </rPr>
      <t>2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</si>
</sst>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[Red]0.000;\-0.000"/>
    <numFmt numFmtId="187" formatCode="0.000;[Red]\-0.000"/>
    <numFmt numFmtId="188" formatCode="0.0E+00"/>
  </numFmts>
  <fonts count="1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i/>
      <vertAlign val="superscript"/>
      <sz val="12"/>
      <name val="Arial MT"/>
      <family val="0"/>
    </font>
    <font>
      <vertAlign val="superscript"/>
      <sz val="12"/>
      <name val="Arial MT"/>
      <family val="0"/>
    </font>
    <font>
      <i/>
      <vertAlign val="subscript"/>
      <sz val="12"/>
      <name val="Arial MT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0" fillId="0" borderId="0" xfId="0" applyFont="1" applyAlignment="1" applyProtection="1" quotePrefix="1">
      <alignment horizontal="left"/>
      <protection/>
    </xf>
    <xf numFmtId="0" fontId="6" fillId="0" borderId="4" xfId="0" applyFont="1" applyBorder="1" applyAlignment="1" quotePrefix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74" fontId="0" fillId="0" borderId="3" xfId="0" applyNumberFormat="1" applyBorder="1" applyAlignment="1" applyProtection="1">
      <alignment horizontal="center"/>
      <protection/>
    </xf>
    <xf numFmtId="0" fontId="0" fillId="0" borderId="5" xfId="0" applyBorder="1" applyAlignment="1" applyProtection="1" quotePrefix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 quotePrefix="1">
      <alignment horizontal="center"/>
      <protection/>
    </xf>
    <xf numFmtId="0" fontId="6" fillId="0" borderId="4" xfId="0" applyFont="1" applyBorder="1" applyAlignment="1">
      <alignment horizontal="centerContinuous"/>
    </xf>
    <xf numFmtId="0" fontId="7" fillId="0" borderId="5" xfId="0" applyFont="1" applyBorder="1" applyAlignment="1" applyProtection="1">
      <alignment horizontal="centerContinuous"/>
      <protection/>
    </xf>
    <xf numFmtId="0" fontId="0" fillId="0" borderId="8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173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" xfId="0" applyBorder="1" applyAlignment="1" quotePrefix="1">
      <alignment horizontal="centerContinuous"/>
    </xf>
    <xf numFmtId="172" fontId="0" fillId="0" borderId="8" xfId="0" applyNumberFormat="1" applyBorder="1" applyAlignment="1">
      <alignment/>
    </xf>
    <xf numFmtId="172" fontId="0" fillId="0" borderId="3" xfId="0" applyNumberFormat="1" applyBorder="1" applyAlignment="1" applyProtection="1">
      <alignment/>
      <protection/>
    </xf>
    <xf numFmtId="172" fontId="0" fillId="0" borderId="8" xfId="0" applyNumberFormat="1" applyBorder="1" applyAlignment="1">
      <alignment horizontal="right"/>
    </xf>
    <xf numFmtId="172" fontId="0" fillId="0" borderId="8" xfId="0" applyNumberForma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 applyProtection="1">
      <alignment horizontal="right"/>
      <protection/>
    </xf>
    <xf numFmtId="174" fontId="0" fillId="0" borderId="8" xfId="0" applyNumberFormat="1" applyBorder="1" applyAlignment="1" quotePrefix="1">
      <alignment horizontal="center"/>
    </xf>
    <xf numFmtId="174" fontId="0" fillId="0" borderId="8" xfId="0" applyNumberFormat="1" applyBorder="1" applyAlignment="1">
      <alignment horizontal="center"/>
    </xf>
    <xf numFmtId="172" fontId="0" fillId="0" borderId="8" xfId="0" applyNumberFormat="1" applyBorder="1" applyAlignment="1" quotePrefix="1">
      <alignment horizontal="center"/>
    </xf>
    <xf numFmtId="0" fontId="6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172" fontId="0" fillId="0" borderId="3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/>
    </xf>
    <xf numFmtId="173" fontId="0" fillId="0" borderId="4" xfId="0" applyNumberFormat="1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172" fontId="0" fillId="0" borderId="4" xfId="0" applyNumberFormat="1" applyBorder="1" applyAlignment="1">
      <alignment/>
    </xf>
    <xf numFmtId="172" fontId="0" fillId="0" borderId="16" xfId="0" applyNumberFormat="1" applyBorder="1" applyAlignment="1">
      <alignment horizontal="center"/>
    </xf>
    <xf numFmtId="0" fontId="0" fillId="0" borderId="20" xfId="0" applyBorder="1" applyAlignment="1">
      <alignment/>
    </xf>
    <xf numFmtId="173" fontId="0" fillId="0" borderId="16" xfId="0" applyNumberFormat="1" applyBorder="1" applyAlignment="1">
      <alignment horizontal="center"/>
    </xf>
    <xf numFmtId="186" fontId="0" fillId="0" borderId="8" xfId="0" applyNumberFormat="1" applyBorder="1" applyAlignment="1" quotePrefix="1">
      <alignment horizontal="center"/>
    </xf>
    <xf numFmtId="187" fontId="0" fillId="0" borderId="6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22" xfId="0" applyBorder="1" applyAlignment="1">
      <alignment/>
    </xf>
    <xf numFmtId="173" fontId="0" fillId="0" borderId="15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6" xfId="0" applyNumberFormat="1" applyBorder="1" applyAlignment="1">
      <alignment/>
    </xf>
    <xf numFmtId="0" fontId="5" fillId="0" borderId="20" xfId="0" applyFont="1" applyBorder="1" applyAlignment="1" quotePrefix="1">
      <alignment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2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16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172" fontId="0" fillId="0" borderId="16" xfId="0" applyNumberFormat="1" applyFill="1" applyBorder="1" applyAlignment="1">
      <alignment/>
    </xf>
    <xf numFmtId="173" fontId="0" fillId="0" borderId="16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72" fontId="0" fillId="3" borderId="8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173" fontId="0" fillId="3" borderId="16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9" xfId="0" applyFill="1" applyBorder="1" applyAlignment="1">
      <alignment/>
    </xf>
    <xf numFmtId="172" fontId="0" fillId="3" borderId="4" xfId="0" applyNumberFormat="1" applyFill="1" applyBorder="1" applyAlignment="1">
      <alignment/>
    </xf>
    <xf numFmtId="172" fontId="0" fillId="3" borderId="16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2" fontId="0" fillId="3" borderId="16" xfId="0" applyNumberFormat="1" applyFill="1" applyBorder="1" applyAlignment="1">
      <alignment/>
    </xf>
    <xf numFmtId="188" fontId="0" fillId="0" borderId="5" xfId="0" applyNumberFormat="1" applyBorder="1" applyAlignment="1">
      <alignment/>
    </xf>
    <xf numFmtId="188" fontId="0" fillId="0" borderId="6" xfId="0" applyNumberFormat="1" applyBorder="1" applyAlignment="1">
      <alignment/>
    </xf>
    <xf numFmtId="188" fontId="0" fillId="3" borderId="5" xfId="0" applyNumberFormat="1" applyFill="1" applyBorder="1" applyAlignment="1">
      <alignment/>
    </xf>
    <xf numFmtId="188" fontId="0" fillId="3" borderId="6" xfId="0" applyNumberFormat="1" applyFill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19" xfId="0" applyNumberForma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88" fontId="0" fillId="0" borderId="5" xfId="0" applyNumberFormat="1" applyFill="1" applyBorder="1" applyAlignment="1">
      <alignment/>
    </xf>
    <xf numFmtId="188" fontId="0" fillId="0" borderId="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73" fontId="0" fillId="0" borderId="8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 History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425"/>
          <c:w val="0.7822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Set2R3!$A$4</c:f>
              <c:strCache>
                <c:ptCount val="1"/>
                <c:pt idx="0">
                  <c:v>wmax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Set2R3!$B$4:$Q$4</c:f>
              <c:numCache/>
            </c:numRef>
          </c:val>
          <c:smooth val="0"/>
        </c:ser>
        <c:ser>
          <c:idx val="2"/>
          <c:order val="2"/>
          <c:tx>
            <c:strRef>
              <c:f>Set2R3!$A$7</c:f>
              <c:strCache>
                <c:ptCount val="1"/>
                <c:pt idx="0">
                  <c:v>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Set2R3!$B$7:$Q$7</c:f>
              <c:numCache/>
            </c:numRef>
          </c:val>
          <c:smooth val="0"/>
        </c:ser>
        <c:ser>
          <c:idx val="3"/>
          <c:order val="3"/>
          <c:tx>
            <c:strRef>
              <c:f>Set2R3!$A$8</c:f>
              <c:strCache>
                <c:ptCount val="1"/>
                <c:pt idx="0">
                  <c:v>Sum 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Set2R3!$B$8:$Q$8</c:f>
              <c:numCache/>
            </c:numRef>
          </c:val>
          <c:smooth val="0"/>
        </c:ser>
        <c:marker val="1"/>
        <c:axId val="3692786"/>
        <c:axId val="33235075"/>
      </c:lineChart>
      <c:lineChart>
        <c:grouping val="standard"/>
        <c:varyColors val="0"/>
        <c:ser>
          <c:idx val="1"/>
          <c:order val="1"/>
          <c:tx>
            <c:strRef>
              <c:f>Set2R3!$A$5</c:f>
              <c:strCache>
                <c:ptCount val="1"/>
                <c:pt idx="0">
                  <c:v>Sum 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Set2R3!$B$5:$Q$5</c:f>
              <c:numCache/>
            </c:numRef>
          </c:val>
          <c:smooth val="0"/>
        </c:ser>
        <c:marker val="1"/>
        <c:axId val="30680220"/>
        <c:axId val="768652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2786"/>
        <c:crossesAt val="1"/>
        <c:crossBetween val="between"/>
        <c:dispUnits/>
      </c:valAx>
      <c:catAx>
        <c:axId val="30680220"/>
        <c:scaling>
          <c:orientation val="minMax"/>
        </c:scaling>
        <c:axPos val="b"/>
        <c:delete val="1"/>
        <c:majorTickMark val="in"/>
        <c:minorTickMark val="none"/>
        <c:tickLblPos val="nextTo"/>
        <c:crossAx val="7686525"/>
        <c:crosses val="autoZero"/>
        <c:auto val="1"/>
        <c:lblOffset val="100"/>
        <c:noMultiLvlLbl val="0"/>
      </c:catAx>
      <c:valAx>
        <c:axId val="768652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06802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Set2R3!$A$9</c:f>
              <c:strCache>
                <c:ptCount val="1"/>
                <c:pt idx="0">
                  <c:v>Sd/ef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Set2R3!$B$9:$M$9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69862"/>
        <c:axId val="18628759"/>
      </c:lineChart>
      <c:lineChart>
        <c:grouping val="standard"/>
        <c:varyColors val="0"/>
        <c:ser>
          <c:idx val="1"/>
          <c:order val="1"/>
          <c:tx>
            <c:strRef>
              <c:f>Set2R3!$A$10</c:f>
              <c:strCache>
                <c:ptCount val="1"/>
                <c:pt idx="0">
                  <c:v>Sw * 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Set2R3!$B$10:$M$10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441104"/>
        <c:axId val="32534481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auto val="1"/>
        <c:lblOffset val="100"/>
        <c:noMultiLvlLbl val="0"/>
      </c:catAx>
      <c:valAx>
        <c:axId val="1862875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69862"/>
        <c:crossesAt val="1"/>
        <c:crossBetween val="between"/>
        <c:dispUnits/>
      </c:valAx>
      <c:catAx>
        <c:axId val="33441104"/>
        <c:scaling>
          <c:orientation val="minMax"/>
        </c:scaling>
        <c:axPos val="b"/>
        <c:delete val="1"/>
        <c:majorTickMark val="in"/>
        <c:minorTickMark val="none"/>
        <c:tickLblPos val="nextTo"/>
        <c:crossAx val="32534481"/>
        <c:crosses val="autoZero"/>
        <c:auto val="1"/>
        <c:lblOffset val="100"/>
        <c:noMultiLvlLbl val="0"/>
      </c:catAx>
      <c:valAx>
        <c:axId val="3253448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34411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Run History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45"/>
          <c:w val="0.7837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SetBlank!$A$4</c:f>
              <c:strCache>
                <c:ptCount val="1"/>
                <c:pt idx="0">
                  <c:v>wmax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SetBlank!$B$4:$Q$4</c:f>
              <c:numCache/>
            </c:numRef>
          </c:val>
          <c:smooth val="0"/>
        </c:ser>
        <c:ser>
          <c:idx val="2"/>
          <c:order val="2"/>
          <c:tx>
            <c:strRef>
              <c:f>SetBlank!$A$7</c:f>
              <c:strCache>
                <c:ptCount val="1"/>
                <c:pt idx="0">
                  <c:v>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SetBlank!$B$7:$Q$7</c:f>
              <c:numCache/>
            </c:numRef>
          </c:val>
          <c:smooth val="0"/>
        </c:ser>
        <c:ser>
          <c:idx val="3"/>
          <c:order val="3"/>
          <c:tx>
            <c:strRef>
              <c:f>SetBlank!$A$8</c:f>
              <c:strCache>
                <c:ptCount val="1"/>
                <c:pt idx="0">
                  <c:v>Sum 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SetBlank!$B$8:$Q$8</c:f>
              <c:numCache/>
            </c:numRef>
          </c:val>
          <c:smooth val="0"/>
        </c:ser>
        <c:marker val="1"/>
        <c:axId val="24374874"/>
        <c:axId val="18047275"/>
      </c:lineChart>
      <c:lineChart>
        <c:grouping val="standard"/>
        <c:varyColors val="0"/>
        <c:ser>
          <c:idx val="1"/>
          <c:order val="1"/>
          <c:tx>
            <c:strRef>
              <c:f>SetBlank!$A$5</c:f>
              <c:strCache>
                <c:ptCount val="1"/>
                <c:pt idx="0">
                  <c:v>Sum 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SetBlank!$B$5:$Q$5</c:f>
              <c:numCache/>
            </c:numRef>
          </c:val>
          <c:smooth val="0"/>
        </c:ser>
        <c:marker val="1"/>
        <c:axId val="28207748"/>
        <c:axId val="52543141"/>
      </c:line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47275"/>
        <c:crosses val="autoZero"/>
        <c:auto val="1"/>
        <c:lblOffset val="100"/>
        <c:noMultiLvlLbl val="0"/>
      </c:catAx>
      <c:valAx>
        <c:axId val="18047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74874"/>
        <c:crossesAt val="1"/>
        <c:crossBetween val="between"/>
        <c:dispUnits/>
      </c:valAx>
      <c:catAx>
        <c:axId val="28207748"/>
        <c:scaling>
          <c:orientation val="minMax"/>
        </c:scaling>
        <c:axPos val="b"/>
        <c:delete val="1"/>
        <c:majorTickMark val="in"/>
        <c:minorTickMark val="none"/>
        <c:tickLblPos val="nextTo"/>
        <c:crossAx val="52543141"/>
        <c:crosses val="autoZero"/>
        <c:auto val="1"/>
        <c:lblOffset val="100"/>
        <c:noMultiLvlLbl val="0"/>
      </c:catAx>
      <c:valAx>
        <c:axId val="5254314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82077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SetBlank!$A$9</c:f>
              <c:strCache>
                <c:ptCount val="1"/>
                <c:pt idx="0">
                  <c:v>Sd/ef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SetBlank!$B$9:$M$9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26222"/>
        <c:axId val="28135999"/>
      </c:lineChart>
      <c:lineChart>
        <c:grouping val="standard"/>
        <c:varyColors val="0"/>
        <c:ser>
          <c:idx val="1"/>
          <c:order val="1"/>
          <c:tx>
            <c:strRef>
              <c:f>SetBlank!$A$10</c:f>
              <c:strCache>
                <c:ptCount val="1"/>
                <c:pt idx="0">
                  <c:v>Sw * 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SetBlank!$B$10:$M$10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897400"/>
        <c:axId val="64423417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5999"/>
        <c:crosses val="autoZero"/>
        <c:auto val="1"/>
        <c:lblOffset val="100"/>
        <c:noMultiLvlLbl val="0"/>
      </c:catAx>
      <c:valAx>
        <c:axId val="2813599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26222"/>
        <c:crossesAt val="1"/>
        <c:crossBetween val="between"/>
        <c:dispUnits/>
      </c:valAx>
      <c:catAx>
        <c:axId val="51897400"/>
        <c:scaling>
          <c:orientation val="minMax"/>
        </c:scaling>
        <c:axPos val="b"/>
        <c:delete val="1"/>
        <c:majorTickMark val="in"/>
        <c:minorTickMark val="none"/>
        <c:tickLblPos val="nextTo"/>
        <c:crossAx val="64423417"/>
        <c:crosses val="autoZero"/>
        <c:auto val="1"/>
        <c:lblOffset val="100"/>
        <c:noMultiLvlLbl val="0"/>
      </c:catAx>
      <c:valAx>
        <c:axId val="6442341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18974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1.emf" /><Relationship Id="rId13" Type="http://schemas.openxmlformats.org/officeDocument/2006/relationships/image" Target="../media/image6.emf" /><Relationship Id="rId14" Type="http://schemas.openxmlformats.org/officeDocument/2006/relationships/image" Target="../media/image4.emf" /><Relationship Id="rId1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66675</xdr:rowOff>
    </xdr:from>
    <xdr:to>
      <xdr:col>6</xdr:col>
      <xdr:colOff>114300</xdr:colOff>
      <xdr:row>9</xdr:row>
      <xdr:rowOff>57150</xdr:rowOff>
    </xdr:to>
    <xdr:sp>
      <xdr:nvSpPr>
        <xdr:cNvPr id="1" name="Text 18"/>
        <xdr:cNvSpPr txBox="1">
          <a:spLocks noChangeArrowheads="1"/>
        </xdr:cNvSpPr>
      </xdr:nvSpPr>
      <xdr:spPr>
        <a:xfrm>
          <a:off x="219075" y="638175"/>
          <a:ext cx="24288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MT"/>
              <a:ea typeface="Arial MT"/>
              <a:cs typeface="Arial MT"/>
            </a:rPr>
            <a:t>Error Constraints Model
for Diminishing Returns
with Five Hidden Elements
(Dr5ErrCon)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10</xdr:row>
      <xdr:rowOff>133350</xdr:rowOff>
    </xdr:from>
    <xdr:to>
      <xdr:col>16</xdr:col>
      <xdr:colOff>19050</xdr:colOff>
      <xdr:row>27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7867650" y="2266950"/>
          <a:ext cx="4400550" cy="3381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MT"/>
              <a:ea typeface="Arial MT"/>
              <a:cs typeface="Arial MT"/>
            </a:rPr>
            <a:t>00Nov4 - PJL - did Set 2 on Dell 333 with Solver options: Max time 3600 (sec);  Iterations 1000;  Precision 0.000001 for first, .001 thereafter   (Precision - controls the precision of solutions by using the number you enter to determine whether the value of a constraint cell meets a target or satisfies a lower or upper bound.)
Tolerance 5%;  
Convergence 0.000001 .   (When the relative change in the target cell value is less than the number in the Convergence box for the last five iterations, Solver stops.)
Auto scale;  Estimates quadratic;  Derivatives central;  Search conjugate.
Solver messages:
1. Solver has converged to the current solution.  All constraints are saatisfied.
2. Solver found a solution.  All constraints and optimality conditions are satisfied.
</a:t>
          </a:r>
        </a:p>
      </xdr:txBody>
    </xdr:sp>
    <xdr:clientData/>
  </xdr:twoCellAnchor>
  <xdr:twoCellAnchor>
    <xdr:from>
      <xdr:col>10</xdr:col>
      <xdr:colOff>190500</xdr:colOff>
      <xdr:row>28</xdr:row>
      <xdr:rowOff>0</xdr:rowOff>
    </xdr:from>
    <xdr:to>
      <xdr:col>17</xdr:col>
      <xdr:colOff>581025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7867650" y="5705475"/>
        <a:ext cx="5724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47</xdr:row>
      <xdr:rowOff>0</xdr:rowOff>
    </xdr:from>
    <xdr:to>
      <xdr:col>17</xdr:col>
      <xdr:colOff>552450</xdr:colOff>
      <xdr:row>63</xdr:row>
      <xdr:rowOff>114300</xdr:rowOff>
    </xdr:to>
    <xdr:graphicFrame>
      <xdr:nvGraphicFramePr>
        <xdr:cNvPr id="3" name="Chart 3"/>
        <xdr:cNvGraphicFramePr/>
      </xdr:nvGraphicFramePr>
      <xdr:xfrm>
        <a:off x="7839075" y="9324975"/>
        <a:ext cx="57245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10</xdr:row>
      <xdr:rowOff>133350</xdr:rowOff>
    </xdr:from>
    <xdr:to>
      <xdr:col>15</xdr:col>
      <xdr:colOff>200025</xdr:colOff>
      <xdr:row>27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7867650" y="2266950"/>
          <a:ext cx="3819525" cy="3381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MT"/>
              <a:ea typeface="Arial MT"/>
              <a:cs typeface="Arial MT"/>
            </a:rPr>
            <a:t>After copying, update this.
00Nov4 - PJL - did Set ? on Dell 333 with Solver options: Max time 3600 (sec);  Iterations 1000;  Precision 0.000001 for first, .001 thereafter   (Precision - controls the precision of solutions by using the number you enter to determine whether the value of a constraint cell meets a target or satisfies a lower or upper bound.)  Tolerance 5%;  
Convergence 0.000001 .   (When the relative change in the target cell value is less than the number in the Convergence box for the last five iterations, Solver stops.)
Auto scale;  Estimates quadratic;  Derivatives central;  Search conjugate.
</a:t>
          </a:r>
        </a:p>
      </xdr:txBody>
    </xdr:sp>
    <xdr:clientData/>
  </xdr:twoCellAnchor>
  <xdr:twoCellAnchor>
    <xdr:from>
      <xdr:col>10</xdr:col>
      <xdr:colOff>190500</xdr:colOff>
      <xdr:row>28</xdr:row>
      <xdr:rowOff>0</xdr:rowOff>
    </xdr:from>
    <xdr:to>
      <xdr:col>17</xdr:col>
      <xdr:colOff>581025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7867650" y="5705475"/>
        <a:ext cx="5724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47</xdr:row>
      <xdr:rowOff>0</xdr:rowOff>
    </xdr:from>
    <xdr:to>
      <xdr:col>17</xdr:col>
      <xdr:colOff>552450</xdr:colOff>
      <xdr:row>63</xdr:row>
      <xdr:rowOff>123825</xdr:rowOff>
    </xdr:to>
    <xdr:graphicFrame>
      <xdr:nvGraphicFramePr>
        <xdr:cNvPr id="3" name="Chart 3"/>
        <xdr:cNvGraphicFramePr/>
      </xdr:nvGraphicFramePr>
      <xdr:xfrm>
        <a:off x="7839075" y="9324975"/>
        <a:ext cx="57245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69"/>
  <sheetViews>
    <sheetView tabSelected="1" zoomScale="43" zoomScaleNormal="43" workbookViewId="0" topLeftCell="A1">
      <selection activeCell="E17" sqref="E17"/>
    </sheetView>
  </sheetViews>
  <sheetFormatPr defaultColWidth="8.88671875" defaultRowHeight="15"/>
  <cols>
    <col min="1" max="1" width="2.5546875" style="0" customWidth="1"/>
    <col min="2" max="2" width="1.77734375" style="0" customWidth="1"/>
    <col min="3" max="3" width="4.88671875" style="0" customWidth="1"/>
    <col min="4" max="6" width="6.77734375" style="0" customWidth="1"/>
    <col min="7" max="7" width="2.6640625" style="0" customWidth="1"/>
    <col min="8" max="8" width="6.77734375" style="0" customWidth="1"/>
    <col min="9" max="13" width="8.77734375" style="0" customWidth="1"/>
    <col min="14" max="18" width="7.6640625" style="0" customWidth="1"/>
    <col min="19" max="19" width="2.6640625" style="0" customWidth="1"/>
    <col min="20" max="20" width="6.77734375" style="0" customWidth="1"/>
    <col min="21" max="22" width="8.77734375" style="0" customWidth="1"/>
    <col min="23" max="23" width="2.6640625" style="0" customWidth="1"/>
    <col min="25" max="25" width="8.5546875" style="0" customWidth="1"/>
    <col min="26" max="26" width="7.3359375" style="0" customWidth="1"/>
    <col min="27" max="28" width="7.6640625" style="0" customWidth="1"/>
    <col min="30" max="30" width="2.4453125" style="0" customWidth="1"/>
    <col min="31" max="31" width="14.5546875" style="0" customWidth="1"/>
  </cols>
  <sheetData>
    <row r="1" spans="1:2" ht="15">
      <c r="A1" s="6" t="s">
        <v>47</v>
      </c>
      <c r="B1" s="5"/>
    </row>
    <row r="2" ht="15">
      <c r="C2" s="39" t="s">
        <v>46</v>
      </c>
    </row>
    <row r="3" spans="1:2" ht="15">
      <c r="A3" s="5" t="s">
        <v>22</v>
      </c>
      <c r="B3" s="5"/>
    </row>
    <row r="4" spans="1:2" ht="15">
      <c r="A4" s="5"/>
      <c r="B4" s="5"/>
    </row>
    <row r="5" spans="1:2" ht="15">
      <c r="A5" s="5"/>
      <c r="B5" s="5"/>
    </row>
    <row r="6" spans="1:2" ht="15">
      <c r="A6" s="5"/>
      <c r="B6" s="5"/>
    </row>
    <row r="7" spans="1:2" ht="15">
      <c r="A7" s="5"/>
      <c r="B7" s="5"/>
    </row>
    <row r="8" spans="1:2" ht="15">
      <c r="A8" s="4"/>
      <c r="B8" s="4"/>
    </row>
    <row r="13" spans="20:22" ht="18">
      <c r="T13" s="17" t="s">
        <v>0</v>
      </c>
      <c r="U13" s="8"/>
      <c r="V13" s="9"/>
    </row>
    <row r="14" spans="20:22" ht="15">
      <c r="T14" s="10" t="s">
        <v>1</v>
      </c>
      <c r="U14" s="12"/>
      <c r="V14" s="23"/>
    </row>
    <row r="15" spans="20:25" ht="18">
      <c r="T15" s="20"/>
      <c r="U15" s="20" t="s">
        <v>2</v>
      </c>
      <c r="V15" s="23"/>
      <c r="X15" s="17" t="s">
        <v>3</v>
      </c>
      <c r="Y15" s="12"/>
    </row>
    <row r="16" spans="8:25" ht="18">
      <c r="H16" s="7" t="s">
        <v>4</v>
      </c>
      <c r="I16" s="8"/>
      <c r="J16" s="8"/>
      <c r="K16" s="8"/>
      <c r="L16" s="8"/>
      <c r="M16" s="8"/>
      <c r="N16" s="8"/>
      <c r="O16" s="8"/>
      <c r="P16" s="8"/>
      <c r="Q16" s="8"/>
      <c r="R16" s="9"/>
      <c r="T16" s="20" t="s">
        <v>5</v>
      </c>
      <c r="U16" s="86">
        <v>-3.3318630975783843</v>
      </c>
      <c r="V16" s="23"/>
      <c r="X16" s="34" t="s">
        <v>24</v>
      </c>
      <c r="Y16" s="12"/>
    </row>
    <row r="17" spans="8:25" ht="15">
      <c r="H17" s="10" t="s">
        <v>1</v>
      </c>
      <c r="I17" s="11"/>
      <c r="J17" s="11"/>
      <c r="K17" s="11"/>
      <c r="L17" s="11"/>
      <c r="M17" s="12"/>
      <c r="N17" s="22"/>
      <c r="O17" s="22"/>
      <c r="P17" s="22"/>
      <c r="Q17" s="22"/>
      <c r="R17" s="23"/>
      <c r="T17" s="20">
        <v>2</v>
      </c>
      <c r="U17" s="86">
        <v>3.901663676817591</v>
      </c>
      <c r="V17" s="23"/>
      <c r="X17" s="54">
        <f>I22+J22+K22+L22+M22+U22</f>
        <v>348.75766934370387</v>
      </c>
      <c r="Y17" s="12"/>
    </row>
    <row r="18" spans="8:22" ht="15">
      <c r="H18" s="19"/>
      <c r="I18" s="20" t="s">
        <v>5</v>
      </c>
      <c r="J18" s="20">
        <v>2</v>
      </c>
      <c r="K18" s="20">
        <v>3</v>
      </c>
      <c r="L18" s="20">
        <v>4</v>
      </c>
      <c r="M18" s="20">
        <v>5</v>
      </c>
      <c r="N18" s="22"/>
      <c r="O18" s="22"/>
      <c r="P18" s="22"/>
      <c r="Q18" s="22"/>
      <c r="R18" s="23"/>
      <c r="T18" s="20">
        <v>3</v>
      </c>
      <c r="U18" s="86">
        <v>-3.3953397762401845</v>
      </c>
      <c r="V18" s="23"/>
    </row>
    <row r="19" spans="8:27" ht="18.75">
      <c r="H19" s="20" t="s">
        <v>6</v>
      </c>
      <c r="I19" s="86">
        <v>6.3950445484224945</v>
      </c>
      <c r="J19" s="86">
        <v>-2.549096546652134</v>
      </c>
      <c r="K19" s="86">
        <v>-6.0792514250553955</v>
      </c>
      <c r="L19" s="86">
        <v>-0.947914507625899</v>
      </c>
      <c r="M19" s="86">
        <v>-3.6969770704405773</v>
      </c>
      <c r="N19" s="20" t="s">
        <v>14</v>
      </c>
      <c r="O19" s="22"/>
      <c r="P19" s="22"/>
      <c r="Q19" s="22"/>
      <c r="R19" s="23"/>
      <c r="T19" s="20">
        <v>4</v>
      </c>
      <c r="U19" s="86">
        <v>-3.3840476229405536</v>
      </c>
      <c r="V19" s="23"/>
      <c r="X19" s="73" t="s">
        <v>42</v>
      </c>
      <c r="Y19" s="73" t="s">
        <v>25</v>
      </c>
      <c r="Z19" s="129" t="s">
        <v>68</v>
      </c>
      <c r="AA19" s="130"/>
    </row>
    <row r="20" spans="8:27" ht="15">
      <c r="H20" s="20">
        <v>2</v>
      </c>
      <c r="I20" s="86">
        <v>-7.15929373204278</v>
      </c>
      <c r="J20" s="86">
        <v>-0.36150192960931626</v>
      </c>
      <c r="K20" s="86">
        <v>8.001</v>
      </c>
      <c r="L20" s="86">
        <v>-4.53799624542423</v>
      </c>
      <c r="M20" s="86">
        <v>1.3896247617889712</v>
      </c>
      <c r="N20" s="20" t="s">
        <v>51</v>
      </c>
      <c r="O20" s="22"/>
      <c r="P20" s="22"/>
      <c r="Q20" s="22"/>
      <c r="R20" s="23"/>
      <c r="T20" s="20">
        <v>5</v>
      </c>
      <c r="U20" s="86">
        <v>-4.0356908290197255</v>
      </c>
      <c r="V20" s="23"/>
      <c r="X20" s="81">
        <v>0.045</v>
      </c>
      <c r="Y20" s="81">
        <v>8.001</v>
      </c>
      <c r="Z20" s="131">
        <f>SUM(AC26:AC60)</f>
        <v>0.09500584279073172</v>
      </c>
      <c r="AA20" s="130"/>
    </row>
    <row r="21" spans="8:22" ht="15">
      <c r="H21" s="20" t="s">
        <v>7</v>
      </c>
      <c r="I21" s="86">
        <v>0.5797609822733559</v>
      </c>
      <c r="J21" s="86">
        <v>-0.2808797684480396</v>
      </c>
      <c r="K21" s="86">
        <v>0.29430806526657305</v>
      </c>
      <c r="L21" s="86">
        <v>2.833127231478347</v>
      </c>
      <c r="M21" s="86">
        <v>1.8071888446649613</v>
      </c>
      <c r="N21" s="22"/>
      <c r="O21" s="22"/>
      <c r="P21" s="22"/>
      <c r="Q21" s="22"/>
      <c r="R21" s="23"/>
      <c r="T21" s="20" t="s">
        <v>7</v>
      </c>
      <c r="U21" s="86">
        <v>5.876026444643666</v>
      </c>
      <c r="V21" s="23"/>
    </row>
    <row r="22" spans="8:22" ht="18">
      <c r="H22" s="69" t="s">
        <v>23</v>
      </c>
      <c r="I22" s="35">
        <f>I19^2+I20^2+I21^2</f>
        <v>92.48820431454187</v>
      </c>
      <c r="J22" s="35">
        <f>J19^2+J20^2+J21^2</f>
        <v>6.707470293588518</v>
      </c>
      <c r="K22" s="35">
        <f>K19^2+K20^2+K21^2</f>
        <v>101.059916126319</v>
      </c>
      <c r="L22" s="35">
        <f>L19^2+L20^2+L21^2</f>
        <v>29.518561746996223</v>
      </c>
      <c r="M22" s="35">
        <f>M19^2+M20^2+M21^2</f>
        <v>18.864627958221927</v>
      </c>
      <c r="N22" s="22"/>
      <c r="O22" s="22"/>
      <c r="P22" s="22"/>
      <c r="Q22" s="22"/>
      <c r="R22" s="23"/>
      <c r="T22" s="69" t="s">
        <v>23</v>
      </c>
      <c r="U22" s="35">
        <f>U16^2+U17^2+U18^2+U19^2+U20^2+U21^2</f>
        <v>100.11888890403634</v>
      </c>
      <c r="V22" s="23"/>
    </row>
    <row r="23" spans="3:29" ht="17.25">
      <c r="C23" s="17" t="s">
        <v>8</v>
      </c>
      <c r="D23" s="18"/>
      <c r="E23" s="8"/>
      <c r="F23" s="9"/>
      <c r="H23" s="24"/>
      <c r="I23" s="22"/>
      <c r="J23" s="22"/>
      <c r="K23" s="22"/>
      <c r="L23" s="22"/>
      <c r="M23" s="22"/>
      <c r="N23" s="22"/>
      <c r="O23" s="22"/>
      <c r="P23" s="22"/>
      <c r="Q23" s="22"/>
      <c r="R23" s="23"/>
      <c r="T23" s="24"/>
      <c r="U23" s="22"/>
      <c r="V23" s="23"/>
      <c r="X23" s="33"/>
      <c r="Y23" s="31" t="s">
        <v>64</v>
      </c>
      <c r="Z23" s="33"/>
      <c r="AA23" s="70" t="s">
        <v>31</v>
      </c>
      <c r="AB23" s="70" t="s">
        <v>32</v>
      </c>
      <c r="AC23" s="33"/>
    </row>
    <row r="24" spans="3:29" ht="18">
      <c r="C24" s="10" t="s">
        <v>20</v>
      </c>
      <c r="D24" s="14"/>
      <c r="E24" s="15"/>
      <c r="F24" s="1" t="s">
        <v>9</v>
      </c>
      <c r="H24" s="25"/>
      <c r="I24" s="72" t="s">
        <v>28</v>
      </c>
      <c r="J24" s="11"/>
      <c r="K24" s="11"/>
      <c r="L24" s="11"/>
      <c r="M24" s="12"/>
      <c r="N24" s="72" t="s">
        <v>29</v>
      </c>
      <c r="O24" s="11"/>
      <c r="P24" s="11"/>
      <c r="Q24" s="11"/>
      <c r="R24" s="12"/>
      <c r="T24" s="24"/>
      <c r="U24" s="73" t="s">
        <v>28</v>
      </c>
      <c r="V24" s="73" t="s">
        <v>29</v>
      </c>
      <c r="X24" s="71" t="s">
        <v>27</v>
      </c>
      <c r="Y24" s="128" t="s">
        <v>65</v>
      </c>
      <c r="Z24" s="71" t="s">
        <v>30</v>
      </c>
      <c r="AA24" s="32" t="s">
        <v>16</v>
      </c>
      <c r="AB24" s="32" t="s">
        <v>17</v>
      </c>
      <c r="AC24" s="71" t="s">
        <v>26</v>
      </c>
    </row>
    <row r="25" spans="3:29" ht="15">
      <c r="C25" s="16"/>
      <c r="D25" s="3" t="s">
        <v>6</v>
      </c>
      <c r="E25" s="3">
        <v>2</v>
      </c>
      <c r="F25" s="68" t="s">
        <v>21</v>
      </c>
      <c r="H25" s="26"/>
      <c r="I25" s="3" t="s">
        <v>5</v>
      </c>
      <c r="J25" s="3">
        <v>2</v>
      </c>
      <c r="K25" s="3">
        <v>3</v>
      </c>
      <c r="L25" s="3">
        <v>4</v>
      </c>
      <c r="M25" s="3">
        <v>5</v>
      </c>
      <c r="N25" s="3" t="s">
        <v>5</v>
      </c>
      <c r="O25" s="2">
        <v>2</v>
      </c>
      <c r="P25" s="2">
        <v>3</v>
      </c>
      <c r="Q25" s="2">
        <v>4</v>
      </c>
      <c r="R25" s="27">
        <v>5</v>
      </c>
      <c r="T25" s="24"/>
      <c r="U25" s="20" t="s">
        <v>2</v>
      </c>
      <c r="V25" s="20" t="s">
        <v>2</v>
      </c>
      <c r="X25" s="20" t="s">
        <v>2</v>
      </c>
      <c r="Y25" s="20" t="s">
        <v>2</v>
      </c>
      <c r="Z25" s="20" t="s">
        <v>2</v>
      </c>
      <c r="AA25" s="20" t="s">
        <v>2</v>
      </c>
      <c r="AB25" s="20" t="s">
        <v>2</v>
      </c>
      <c r="AC25" s="20" t="s">
        <v>2</v>
      </c>
    </row>
    <row r="26" spans="3:29" ht="15">
      <c r="C26" s="2" t="s">
        <v>10</v>
      </c>
      <c r="D26" s="51">
        <v>-0.3</v>
      </c>
      <c r="E26" s="51">
        <v>-0.3</v>
      </c>
      <c r="F26" s="13">
        <v>0.8</v>
      </c>
      <c r="H26" s="28" t="s">
        <v>10</v>
      </c>
      <c r="I26" s="36">
        <f aca="true" t="shared" si="0" ref="I26:M35">I$19*$D26+I$20*$E26-I$21</f>
        <v>-0.35048622718727007</v>
      </c>
      <c r="J26" s="36">
        <f t="shared" si="0"/>
        <v>1.1540593113264745</v>
      </c>
      <c r="K26" s="36">
        <f t="shared" si="0"/>
        <v>-0.8708326377499542</v>
      </c>
      <c r="L26" s="36">
        <f t="shared" si="0"/>
        <v>-1.1873540055633083</v>
      </c>
      <c r="M26" s="36">
        <f t="shared" si="0"/>
        <v>-1.1149831520694797</v>
      </c>
      <c r="N26" s="36">
        <f aca="true" t="shared" si="1" ref="N26:N42">Fctout(I26)</f>
        <v>-0.17347096555138283</v>
      </c>
      <c r="O26" s="36">
        <f aca="true" t="shared" si="2" ref="O26:R41">Fctout(J26)</f>
        <v>0.5205031709547894</v>
      </c>
      <c r="P26" s="36">
        <f t="shared" si="2"/>
        <v>-0.40983784610608615</v>
      </c>
      <c r="Q26" s="36">
        <f t="shared" si="2"/>
        <v>-0.5325349925244816</v>
      </c>
      <c r="R26" s="36">
        <f t="shared" si="2"/>
        <v>-0.5061139147137386</v>
      </c>
      <c r="T26" s="20" t="s">
        <v>10</v>
      </c>
      <c r="U26" s="37">
        <f aca="true" t="shared" si="3" ref="U26:U60">U$16*$N26+U$17*$O26+U$18*$P26+U$19*$Q26+U$20*$R26-U$21</f>
        <v>1.9689651800881967</v>
      </c>
      <c r="V26" s="38">
        <f>Fctout(U26)</f>
        <v>0.7549998397768566</v>
      </c>
      <c r="X26" s="21">
        <f aca="true" t="shared" si="4" ref="X26:X41">F26-V26</f>
        <v>0.04500016022314346</v>
      </c>
      <c r="Y26" s="46">
        <v>1</v>
      </c>
      <c r="Z26" s="48">
        <f aca="true" t="shared" si="5" ref="Z26:Z60">X$20*Y26</f>
        <v>0.045</v>
      </c>
      <c r="AA26" s="63">
        <f>X26-Z26</f>
        <v>1.6022314346109123E-07</v>
      </c>
      <c r="AB26" s="64">
        <f>X26+Z26</f>
        <v>0.09000016022314346</v>
      </c>
      <c r="AC26" s="21">
        <f aca="true" t="shared" si="6" ref="AC26:AC60">X26*X26</f>
        <v>0.002025014420108583</v>
      </c>
    </row>
    <row r="27" spans="3:29" ht="15">
      <c r="C27" s="2">
        <v>2</v>
      </c>
      <c r="D27" s="51">
        <v>-0.2</v>
      </c>
      <c r="E27" s="51">
        <v>-0.2</v>
      </c>
      <c r="F27" s="13">
        <v>0.8</v>
      </c>
      <c r="H27" s="29" t="s">
        <v>11</v>
      </c>
      <c r="I27" s="36">
        <f t="shared" si="0"/>
        <v>-0.42691114554929877</v>
      </c>
      <c r="J27" s="36">
        <f t="shared" si="0"/>
        <v>0.8629994637003295</v>
      </c>
      <c r="K27" s="36">
        <f t="shared" si="0"/>
        <v>-0.6786577802554938</v>
      </c>
      <c r="L27" s="36">
        <f t="shared" si="0"/>
        <v>-1.735945080868321</v>
      </c>
      <c r="M27" s="36">
        <f t="shared" si="0"/>
        <v>-1.3457183829346402</v>
      </c>
      <c r="N27" s="36">
        <f t="shared" si="1"/>
        <v>-0.210271675610983</v>
      </c>
      <c r="O27" s="36">
        <f t="shared" si="2"/>
        <v>0.4065738941954459</v>
      </c>
      <c r="P27" s="36">
        <f t="shared" si="2"/>
        <v>-0.32687812411457223</v>
      </c>
      <c r="Q27" s="36">
        <f t="shared" si="2"/>
        <v>-0.700342565300115</v>
      </c>
      <c r="R27" s="36">
        <f t="shared" si="2"/>
        <v>-0.586857509266742</v>
      </c>
      <c r="T27" s="20">
        <v>2</v>
      </c>
      <c r="U27" s="37">
        <f t="shared" si="3"/>
        <v>2.259114944941266</v>
      </c>
      <c r="V27" s="38">
        <f aca="true" t="shared" si="7" ref="V27:V42">Fctout(U27)</f>
        <v>0.8108677536793325</v>
      </c>
      <c r="X27" s="21">
        <f t="shared" si="4"/>
        <v>-0.01086775367933246</v>
      </c>
      <c r="Y27" s="46">
        <v>1</v>
      </c>
      <c r="Z27" s="48">
        <f t="shared" si="5"/>
        <v>0.045</v>
      </c>
      <c r="AA27" s="63">
        <f aca="true" t="shared" si="8" ref="AA27:AA60">X27-Z27</f>
        <v>-0.05586775367933246</v>
      </c>
      <c r="AB27" s="64">
        <f aca="true" t="shared" si="9" ref="AB27:AB60">X27+Z27</f>
        <v>0.03413224632066754</v>
      </c>
      <c r="AC27" s="21">
        <f t="shared" si="6"/>
        <v>0.00011810807003464421</v>
      </c>
    </row>
    <row r="28" spans="3:29" ht="15">
      <c r="C28" s="2">
        <v>3</v>
      </c>
      <c r="D28" s="51">
        <v>-0.1</v>
      </c>
      <c r="E28" s="51">
        <v>-0.1</v>
      </c>
      <c r="F28" s="13">
        <v>0.8</v>
      </c>
      <c r="H28" s="29" t="s">
        <v>12</v>
      </c>
      <c r="I28" s="36">
        <f t="shared" si="0"/>
        <v>-0.5033360639113273</v>
      </c>
      <c r="J28" s="36">
        <f t="shared" si="0"/>
        <v>0.5719396160741845</v>
      </c>
      <c r="K28" s="36">
        <f t="shared" si="0"/>
        <v>-0.48648292276103344</v>
      </c>
      <c r="L28" s="36">
        <f t="shared" si="0"/>
        <v>-2.284536156173334</v>
      </c>
      <c r="M28" s="36">
        <f t="shared" si="0"/>
        <v>-1.5764536137998006</v>
      </c>
      <c r="N28" s="36">
        <f t="shared" si="1"/>
        <v>-0.24648599545075595</v>
      </c>
      <c r="O28" s="36">
        <f t="shared" si="2"/>
        <v>0.27842122173830186</v>
      </c>
      <c r="P28" s="36">
        <f t="shared" si="2"/>
        <v>-0.23855509907917302</v>
      </c>
      <c r="Q28" s="36">
        <f t="shared" si="2"/>
        <v>-0.8151764135530224</v>
      </c>
      <c r="R28" s="36">
        <f t="shared" si="2"/>
        <v>-0.6574033533569772</v>
      </c>
      <c r="T28" s="20">
        <v>3</v>
      </c>
      <c r="U28" s="37">
        <f t="shared" si="3"/>
        <v>2.253185220779401</v>
      </c>
      <c r="V28" s="38">
        <f t="shared" si="7"/>
        <v>0.8098498635913376</v>
      </c>
      <c r="X28" s="21">
        <f t="shared" si="4"/>
        <v>-0.009849863591337549</v>
      </c>
      <c r="Y28" s="46">
        <v>1</v>
      </c>
      <c r="Z28" s="48">
        <f t="shared" si="5"/>
        <v>0.045</v>
      </c>
      <c r="AA28" s="63">
        <f t="shared" si="8"/>
        <v>-0.05484986359133755</v>
      </c>
      <c r="AB28" s="64">
        <f t="shared" si="9"/>
        <v>0.03515013640866245</v>
      </c>
      <c r="AC28" s="21">
        <f t="shared" si="6"/>
        <v>9.701981276795704E-05</v>
      </c>
    </row>
    <row r="29" spans="3:29" ht="15">
      <c r="C29" s="2">
        <v>4</v>
      </c>
      <c r="D29" s="51">
        <v>-0.4</v>
      </c>
      <c r="E29" s="51">
        <v>-0.4</v>
      </c>
      <c r="F29" s="13">
        <v>0.6</v>
      </c>
      <c r="H29" s="30" t="s">
        <v>13</v>
      </c>
      <c r="I29" s="36">
        <f t="shared" si="0"/>
        <v>-0.2740613088252416</v>
      </c>
      <c r="J29" s="36">
        <f t="shared" si="0"/>
        <v>1.4451191589526196</v>
      </c>
      <c r="K29" s="36">
        <f t="shared" si="0"/>
        <v>-1.0630074952444146</v>
      </c>
      <c r="L29" s="36">
        <f t="shared" si="0"/>
        <v>-0.6387629302582951</v>
      </c>
      <c r="M29" s="36">
        <f t="shared" si="0"/>
        <v>-0.8842479212043188</v>
      </c>
      <c r="N29" s="36">
        <f t="shared" si="1"/>
        <v>-0.13617935477092025</v>
      </c>
      <c r="O29" s="36">
        <f t="shared" si="2"/>
        <v>0.6184922620554639</v>
      </c>
      <c r="P29" s="36">
        <f t="shared" si="2"/>
        <v>-0.4865297238601166</v>
      </c>
      <c r="Q29" s="36">
        <f t="shared" si="2"/>
        <v>-0.30894753158300103</v>
      </c>
      <c r="R29" s="36">
        <f t="shared" si="2"/>
        <v>-0.41540344142802793</v>
      </c>
      <c r="T29" s="20">
        <v>4</v>
      </c>
      <c r="U29" s="37">
        <f t="shared" si="3"/>
        <v>1.364720057950687</v>
      </c>
      <c r="V29" s="38">
        <f t="shared" si="7"/>
        <v>0.5930515199134725</v>
      </c>
      <c r="X29" s="21">
        <f t="shared" si="4"/>
        <v>0.0069484800865274865</v>
      </c>
      <c r="Y29" s="46">
        <v>1</v>
      </c>
      <c r="Z29" s="48">
        <f t="shared" si="5"/>
        <v>0.045</v>
      </c>
      <c r="AA29" s="63">
        <f t="shared" si="8"/>
        <v>-0.03805151991347251</v>
      </c>
      <c r="AB29" s="64">
        <f t="shared" si="9"/>
        <v>0.051948480086527485</v>
      </c>
      <c r="AC29" s="21">
        <f t="shared" si="6"/>
        <v>4.8281375512869024E-05</v>
      </c>
    </row>
    <row r="30" spans="3:29" ht="15">
      <c r="C30" s="2">
        <v>5</v>
      </c>
      <c r="D30" s="51">
        <v>-0.3</v>
      </c>
      <c r="E30" s="51">
        <v>-0.1</v>
      </c>
      <c r="F30" s="13">
        <v>0.6</v>
      </c>
      <c r="H30" s="2">
        <v>5</v>
      </c>
      <c r="I30" s="36">
        <f t="shared" si="0"/>
        <v>-1.7823449735958259</v>
      </c>
      <c r="J30" s="36">
        <f t="shared" si="0"/>
        <v>1.0817589254046114</v>
      </c>
      <c r="K30" s="36">
        <f t="shared" si="0"/>
        <v>0.7293673622500454</v>
      </c>
      <c r="L30" s="36">
        <f t="shared" si="0"/>
        <v>-2.0949532546481544</v>
      </c>
      <c r="M30" s="36">
        <f t="shared" si="0"/>
        <v>-0.8370581997116854</v>
      </c>
      <c r="N30" s="36">
        <f t="shared" si="1"/>
        <v>-0.7119723623760811</v>
      </c>
      <c r="O30" s="36">
        <f t="shared" si="2"/>
        <v>0.49365339860262936</v>
      </c>
      <c r="P30" s="36">
        <f t="shared" si="2"/>
        <v>0.34933285846580125</v>
      </c>
      <c r="Q30" s="36">
        <f t="shared" si="2"/>
        <v>-0.7808233866516509</v>
      </c>
      <c r="R30" s="36">
        <f t="shared" si="2"/>
        <v>-0.3956905547187525</v>
      </c>
      <c r="T30" s="2">
        <v>5</v>
      </c>
      <c r="U30" s="37">
        <f t="shared" si="3"/>
        <v>1.4753620491648292</v>
      </c>
      <c r="V30" s="38">
        <f t="shared" si="7"/>
        <v>0.6277420466835155</v>
      </c>
      <c r="X30" s="21">
        <f t="shared" si="4"/>
        <v>-0.027742046683515542</v>
      </c>
      <c r="Y30" s="47">
        <v>1</v>
      </c>
      <c r="Z30" s="48">
        <f t="shared" si="5"/>
        <v>0.045</v>
      </c>
      <c r="AA30" s="63">
        <f t="shared" si="8"/>
        <v>-0.07274204668351554</v>
      </c>
      <c r="AB30" s="64">
        <f t="shared" si="9"/>
        <v>0.017257953316484456</v>
      </c>
      <c r="AC30" s="21">
        <f t="shared" si="6"/>
        <v>0.0007696211541903556</v>
      </c>
    </row>
    <row r="31" spans="3:29" ht="15">
      <c r="C31" s="2">
        <v>6</v>
      </c>
      <c r="D31" s="51">
        <v>-0.15</v>
      </c>
      <c r="E31" s="51">
        <v>0.05</v>
      </c>
      <c r="F31" s="13">
        <v>0.6</v>
      </c>
      <c r="H31" s="2">
        <v>6</v>
      </c>
      <c r="I31" s="36">
        <f t="shared" si="0"/>
        <v>-1.896982351138869</v>
      </c>
      <c r="J31" s="36">
        <f t="shared" si="0"/>
        <v>0.6451691539653939</v>
      </c>
      <c r="K31" s="36">
        <f t="shared" si="0"/>
        <v>1.0176296484917362</v>
      </c>
      <c r="L31" s="36">
        <f t="shared" si="0"/>
        <v>-2.9178398676056734</v>
      </c>
      <c r="M31" s="36">
        <f t="shared" si="0"/>
        <v>-1.1831610460094262</v>
      </c>
      <c r="N31" s="36">
        <f t="shared" si="1"/>
        <v>-0.7390992119286557</v>
      </c>
      <c r="O31" s="36">
        <f t="shared" si="2"/>
        <v>0.31184203668472377</v>
      </c>
      <c r="P31" s="36">
        <f t="shared" si="2"/>
        <v>0.4690212532793502</v>
      </c>
      <c r="Q31" s="36">
        <f t="shared" si="2"/>
        <v>-0.8974426244179814</v>
      </c>
      <c r="R31" s="36">
        <f t="shared" si="2"/>
        <v>-0.531031384324716</v>
      </c>
      <c r="T31" s="2">
        <v>6</v>
      </c>
      <c r="U31" s="37">
        <f t="shared" si="3"/>
        <v>1.390834242835</v>
      </c>
      <c r="V31" s="38">
        <f t="shared" si="7"/>
        <v>0.6014507837410776</v>
      </c>
      <c r="X31" s="21">
        <f t="shared" si="4"/>
        <v>-0.0014507837410776547</v>
      </c>
      <c r="Y31" s="46">
        <v>1.5</v>
      </c>
      <c r="Z31" s="48">
        <f t="shared" si="5"/>
        <v>0.0675</v>
      </c>
      <c r="AA31" s="63">
        <f t="shared" si="8"/>
        <v>-0.06895078374107766</v>
      </c>
      <c r="AB31" s="64">
        <f t="shared" si="9"/>
        <v>0.06604921625892235</v>
      </c>
      <c r="AC31" s="21">
        <f t="shared" si="6"/>
        <v>2.1047734633752755E-06</v>
      </c>
    </row>
    <row r="32" spans="3:29" ht="15">
      <c r="C32" s="2">
        <v>7</v>
      </c>
      <c r="D32" s="51">
        <v>0.1</v>
      </c>
      <c r="E32" s="51">
        <v>0.1</v>
      </c>
      <c r="F32" s="13">
        <v>0.6</v>
      </c>
      <c r="H32" s="2">
        <v>7</v>
      </c>
      <c r="I32" s="36">
        <f t="shared" si="0"/>
        <v>-0.6561859006353845</v>
      </c>
      <c r="J32" s="36">
        <f t="shared" si="0"/>
        <v>-0.010180079178105428</v>
      </c>
      <c r="K32" s="36">
        <f t="shared" si="0"/>
        <v>-0.10213320777211266</v>
      </c>
      <c r="L32" s="36">
        <f t="shared" si="0"/>
        <v>-3.38171830678336</v>
      </c>
      <c r="M32" s="36">
        <f t="shared" si="0"/>
        <v>-2.037924075530122</v>
      </c>
      <c r="N32" s="36">
        <f t="shared" si="1"/>
        <v>-0.3168061684369913</v>
      </c>
      <c r="O32" s="36">
        <f t="shared" si="2"/>
        <v>-0.005089995631072913</v>
      </c>
      <c r="P32" s="36">
        <f t="shared" si="2"/>
        <v>-0.05102225967873056</v>
      </c>
      <c r="Q32" s="36">
        <f t="shared" si="2"/>
        <v>-0.9342565521209617</v>
      </c>
      <c r="R32" s="36">
        <f t="shared" si="2"/>
        <v>-0.7694434302156955</v>
      </c>
      <c r="T32" s="2">
        <v>7</v>
      </c>
      <c r="U32" s="37">
        <f t="shared" si="3"/>
        <v>1.5997112529412183</v>
      </c>
      <c r="V32" s="38">
        <f t="shared" si="7"/>
        <v>0.6639560497620991</v>
      </c>
      <c r="X32" s="21">
        <f t="shared" si="4"/>
        <v>-0.06395604976209912</v>
      </c>
      <c r="Y32" s="46">
        <v>2</v>
      </c>
      <c r="Z32" s="48">
        <f t="shared" si="5"/>
        <v>0.09</v>
      </c>
      <c r="AA32" s="63">
        <f t="shared" si="8"/>
        <v>-0.15395604976209912</v>
      </c>
      <c r="AB32" s="64">
        <f t="shared" si="9"/>
        <v>0.026043950237900876</v>
      </c>
      <c r="AC32" s="21">
        <f t="shared" si="6"/>
        <v>0.004090376301172099</v>
      </c>
    </row>
    <row r="33" spans="3:29" ht="15">
      <c r="C33" s="2">
        <v>8</v>
      </c>
      <c r="D33" s="51">
        <v>0.05</v>
      </c>
      <c r="E33" s="51">
        <v>-0.15</v>
      </c>
      <c r="F33" s="13">
        <v>0.6</v>
      </c>
      <c r="H33" s="2">
        <v>8</v>
      </c>
      <c r="I33" s="36">
        <f t="shared" si="0"/>
        <v>0.8138853049541858</v>
      </c>
      <c r="J33" s="36">
        <f t="shared" si="0"/>
        <v>0.20765023055683032</v>
      </c>
      <c r="K33" s="36">
        <f t="shared" si="0"/>
        <v>-1.7984206365193427</v>
      </c>
      <c r="L33" s="36">
        <f t="shared" si="0"/>
        <v>-2.1998235200460075</v>
      </c>
      <c r="M33" s="36">
        <f t="shared" si="0"/>
        <v>-2.200481412455336</v>
      </c>
      <c r="N33" s="36">
        <f t="shared" si="1"/>
        <v>0.38587364136638763</v>
      </c>
      <c r="O33" s="36">
        <f t="shared" si="2"/>
        <v>0.10345365060802764</v>
      </c>
      <c r="P33" s="36">
        <f t="shared" si="2"/>
        <v>-0.7159131429098771</v>
      </c>
      <c r="Q33" s="36">
        <f t="shared" si="2"/>
        <v>-0.8004673236058056</v>
      </c>
      <c r="R33" s="36">
        <f t="shared" si="2"/>
        <v>-0.8005854670960184</v>
      </c>
      <c r="T33" s="2">
        <v>8</v>
      </c>
      <c r="U33" s="37">
        <f t="shared" si="3"/>
        <v>1.6124401017217078</v>
      </c>
      <c r="V33" s="38">
        <f t="shared" si="7"/>
        <v>0.6674997737946057</v>
      </c>
      <c r="X33" s="21">
        <f t="shared" si="4"/>
        <v>-0.0674997737946057</v>
      </c>
      <c r="Y33" s="46">
        <v>1.5</v>
      </c>
      <c r="Z33" s="48">
        <f t="shared" si="5"/>
        <v>0.0675</v>
      </c>
      <c r="AA33" s="63">
        <f t="shared" si="8"/>
        <v>-0.1349997737946057</v>
      </c>
      <c r="AB33" s="64">
        <f t="shared" si="9"/>
        <v>2.2620539430473485E-07</v>
      </c>
      <c r="AC33" s="21">
        <f t="shared" si="6"/>
        <v>0.004556219462322938</v>
      </c>
    </row>
    <row r="34" spans="3:29" ht="15">
      <c r="C34" s="2">
        <v>9</v>
      </c>
      <c r="D34" s="51">
        <v>-0.1</v>
      </c>
      <c r="E34" s="51">
        <v>-0.3</v>
      </c>
      <c r="F34" s="13">
        <v>0.6</v>
      </c>
      <c r="H34" s="2">
        <v>9</v>
      </c>
      <c r="I34" s="36">
        <f t="shared" si="0"/>
        <v>0.9285226824972287</v>
      </c>
      <c r="J34" s="36">
        <f t="shared" si="0"/>
        <v>0.6442400019960478</v>
      </c>
      <c r="K34" s="36">
        <f t="shared" si="0"/>
        <v>-2.086682922761033</v>
      </c>
      <c r="L34" s="36">
        <f t="shared" si="0"/>
        <v>-1.376936907088488</v>
      </c>
      <c r="M34" s="36">
        <f t="shared" si="0"/>
        <v>-1.8543785661575949</v>
      </c>
      <c r="N34" s="36">
        <f t="shared" si="1"/>
        <v>0.4335509474148427</v>
      </c>
      <c r="O34" s="36">
        <f t="shared" si="2"/>
        <v>0.3114225778648199</v>
      </c>
      <c r="P34" s="36">
        <f t="shared" si="2"/>
        <v>-0.779204151008609</v>
      </c>
      <c r="Q34" s="36">
        <f t="shared" si="2"/>
        <v>-0.5969972070717476</v>
      </c>
      <c r="R34" s="36">
        <f t="shared" si="2"/>
        <v>-0.7292807552862048</v>
      </c>
      <c r="T34" s="2">
        <v>9</v>
      </c>
      <c r="U34" s="37">
        <f t="shared" si="3"/>
        <v>1.503588796054145</v>
      </c>
      <c r="V34" s="38">
        <f t="shared" si="7"/>
        <v>0.6362182449535284</v>
      </c>
      <c r="X34" s="21">
        <f t="shared" si="4"/>
        <v>-0.03621824495352843</v>
      </c>
      <c r="Y34" s="46">
        <v>1</v>
      </c>
      <c r="Z34" s="48">
        <f t="shared" si="5"/>
        <v>0.045</v>
      </c>
      <c r="AA34" s="63">
        <f t="shared" si="8"/>
        <v>-0.08121824495352843</v>
      </c>
      <c r="AB34" s="64">
        <f t="shared" si="9"/>
        <v>0.008781755046471565</v>
      </c>
      <c r="AC34" s="21">
        <f t="shared" si="6"/>
        <v>0.0013117612675137879</v>
      </c>
    </row>
    <row r="35" spans="3:29" ht="15">
      <c r="C35" s="2">
        <v>10</v>
      </c>
      <c r="D35" s="51">
        <v>-0.5</v>
      </c>
      <c r="E35" s="51">
        <v>-0.5</v>
      </c>
      <c r="F35" s="13">
        <v>0.2</v>
      </c>
      <c r="H35" s="2">
        <v>10</v>
      </c>
      <c r="I35" s="36">
        <f t="shared" si="0"/>
        <v>-0.19763639046321313</v>
      </c>
      <c r="J35" s="36">
        <f t="shared" si="0"/>
        <v>1.7361790065787646</v>
      </c>
      <c r="K35" s="36">
        <f t="shared" si="0"/>
        <v>-1.255182352738875</v>
      </c>
      <c r="L35" s="36">
        <f t="shared" si="0"/>
        <v>-0.09017185495328217</v>
      </c>
      <c r="M35" s="36">
        <f t="shared" si="0"/>
        <v>-0.6535126903391582</v>
      </c>
      <c r="N35" s="36">
        <f t="shared" si="1"/>
        <v>-0.09849779227027405</v>
      </c>
      <c r="O35" s="36">
        <f t="shared" si="2"/>
        <v>0.7004021553666341</v>
      </c>
      <c r="P35" s="36">
        <f t="shared" si="2"/>
        <v>-0.5563913238246102</v>
      </c>
      <c r="Q35" s="36">
        <f t="shared" si="2"/>
        <v>-0.04505540296016298</v>
      </c>
      <c r="R35" s="36">
        <f t="shared" si="2"/>
        <v>-0.31560320452708335</v>
      </c>
      <c r="T35" s="2">
        <v>10</v>
      </c>
      <c r="U35" s="37">
        <f t="shared" si="3"/>
        <v>0.5001725437171354</v>
      </c>
      <c r="V35" s="38">
        <f t="shared" si="7"/>
        <v>0.24499975751808933</v>
      </c>
      <c r="X35" s="21">
        <f t="shared" si="4"/>
        <v>-0.04499975751808932</v>
      </c>
      <c r="Y35" s="46">
        <v>1</v>
      </c>
      <c r="Z35" s="48">
        <f t="shared" si="5"/>
        <v>0.045</v>
      </c>
      <c r="AA35" s="63">
        <f t="shared" si="8"/>
        <v>-0.08999975751808932</v>
      </c>
      <c r="AB35" s="64">
        <f t="shared" si="9"/>
        <v>2.424819106755516E-07</v>
      </c>
      <c r="AC35" s="21">
        <f t="shared" si="6"/>
        <v>0.0020249781766868364</v>
      </c>
    </row>
    <row r="36" spans="3:29" ht="15">
      <c r="C36" s="2">
        <v>11</v>
      </c>
      <c r="D36" s="51">
        <v>-0.42600000000000005</v>
      </c>
      <c r="E36" s="51">
        <v>-0.1</v>
      </c>
      <c r="F36" s="13">
        <v>0.2</v>
      </c>
      <c r="H36" s="2">
        <v>11</v>
      </c>
      <c r="I36" s="36">
        <f aca="true" t="shared" si="10" ref="I36:M45">I$19*$D36+I$20*$E36-I$21</f>
        <v>-2.5881205866970607</v>
      </c>
      <c r="J36" s="36">
        <f t="shared" si="10"/>
        <v>1.4029450902827802</v>
      </c>
      <c r="K36" s="36">
        <f t="shared" si="10"/>
        <v>1.4953530418070256</v>
      </c>
      <c r="L36" s="36">
        <f t="shared" si="10"/>
        <v>-1.9755160266872909</v>
      </c>
      <c r="M36" s="36">
        <f t="shared" si="10"/>
        <v>-0.3712390888361725</v>
      </c>
      <c r="N36" s="36">
        <f t="shared" si="1"/>
        <v>-0.8601862331403487</v>
      </c>
      <c r="O36" s="36">
        <f t="shared" si="2"/>
        <v>0.6053016280525667</v>
      </c>
      <c r="P36" s="36">
        <f t="shared" si="2"/>
        <v>0.633760751585867</v>
      </c>
      <c r="Q36" s="36">
        <f t="shared" si="2"/>
        <v>-0.7564047115093064</v>
      </c>
      <c r="R36" s="36">
        <f t="shared" si="2"/>
        <v>-0.18351670402989922</v>
      </c>
      <c r="T36" s="2">
        <v>11</v>
      </c>
      <c r="U36" s="37">
        <f t="shared" si="3"/>
        <v>0.5001728552029956</v>
      </c>
      <c r="V36" s="38">
        <f t="shared" si="7"/>
        <v>0.24499990391256296</v>
      </c>
      <c r="X36" s="21">
        <f t="shared" si="4"/>
        <v>-0.04499990391256295</v>
      </c>
      <c r="Y36" s="46">
        <v>1</v>
      </c>
      <c r="Z36" s="48">
        <f t="shared" si="5"/>
        <v>0.045</v>
      </c>
      <c r="AA36" s="63">
        <f t="shared" si="8"/>
        <v>-0.08999990391256295</v>
      </c>
      <c r="AB36" s="64">
        <f t="shared" si="9"/>
        <v>9.608743704869749E-08</v>
      </c>
      <c r="AC36" s="21">
        <f t="shared" si="6"/>
        <v>0.0020249913521398983</v>
      </c>
    </row>
    <row r="37" spans="3:29" ht="15">
      <c r="C37" s="2">
        <v>12</v>
      </c>
      <c r="D37" s="51">
        <v>-0.2</v>
      </c>
      <c r="E37" s="51">
        <v>0.2</v>
      </c>
      <c r="F37" s="13">
        <v>0.2</v>
      </c>
      <c r="H37" s="2">
        <v>12</v>
      </c>
      <c r="I37" s="36">
        <f t="shared" si="10"/>
        <v>-3.2906286383664107</v>
      </c>
      <c r="J37" s="36">
        <f t="shared" si="10"/>
        <v>0.718398691856603</v>
      </c>
      <c r="K37" s="36">
        <f t="shared" si="10"/>
        <v>2.5217422197445063</v>
      </c>
      <c r="L37" s="36">
        <f t="shared" si="10"/>
        <v>-3.551143579038013</v>
      </c>
      <c r="M37" s="36">
        <f t="shared" si="10"/>
        <v>-0.7898684782190515</v>
      </c>
      <c r="N37" s="36">
        <f t="shared" si="1"/>
        <v>-0.9282118298717721</v>
      </c>
      <c r="O37" s="36">
        <f t="shared" si="2"/>
        <v>0.34450860136604494</v>
      </c>
      <c r="P37" s="36">
        <f t="shared" si="2"/>
        <v>0.8513040878717426</v>
      </c>
      <c r="Q37" s="36">
        <f t="shared" si="2"/>
        <v>-0.9442168990400504</v>
      </c>
      <c r="R37" s="36">
        <f t="shared" si="2"/>
        <v>-0.375606179216954</v>
      </c>
      <c r="T37" s="2">
        <v>12</v>
      </c>
      <c r="U37" s="37">
        <f t="shared" si="3"/>
        <v>0.38144372864191123</v>
      </c>
      <c r="V37" s="38">
        <f t="shared" si="7"/>
        <v>0.1884425309632378</v>
      </c>
      <c r="X37" s="21">
        <f t="shared" si="4"/>
        <v>0.011557469036762219</v>
      </c>
      <c r="Y37" s="46">
        <v>1.5</v>
      </c>
      <c r="Z37" s="48">
        <f t="shared" si="5"/>
        <v>0.0675</v>
      </c>
      <c r="AA37" s="63">
        <f t="shared" si="8"/>
        <v>-0.055942530963237785</v>
      </c>
      <c r="AB37" s="64">
        <f t="shared" si="9"/>
        <v>0.07905746903676222</v>
      </c>
      <c r="AC37" s="21">
        <f t="shared" si="6"/>
        <v>0.0001335750905357174</v>
      </c>
    </row>
    <row r="38" spans="3:29" ht="15">
      <c r="C38" s="2">
        <v>13</v>
      </c>
      <c r="D38" s="51">
        <v>0</v>
      </c>
      <c r="E38" s="51">
        <v>0.35</v>
      </c>
      <c r="F38" s="13">
        <v>0.2</v>
      </c>
      <c r="H38" s="2">
        <v>13</v>
      </c>
      <c r="I38" s="36">
        <f t="shared" si="10"/>
        <v>-3.0855137884883286</v>
      </c>
      <c r="J38" s="36">
        <f t="shared" si="10"/>
        <v>0.1543540930847789</v>
      </c>
      <c r="K38" s="36">
        <f t="shared" si="10"/>
        <v>2.5060419347334264</v>
      </c>
      <c r="L38" s="36">
        <f t="shared" si="10"/>
        <v>-4.421425917376827</v>
      </c>
      <c r="M38" s="36">
        <f t="shared" si="10"/>
        <v>-1.3208201780388213</v>
      </c>
      <c r="N38" s="36">
        <f t="shared" si="1"/>
        <v>-0.91258246471508</v>
      </c>
      <c r="O38" s="36">
        <f t="shared" si="2"/>
        <v>0.07702418094612111</v>
      </c>
      <c r="P38" s="36">
        <f t="shared" si="2"/>
        <v>0.8491285962305885</v>
      </c>
      <c r="Q38" s="36">
        <f t="shared" si="2"/>
        <v>-0.9762512216957733</v>
      </c>
      <c r="R38" s="36">
        <f t="shared" si="2"/>
        <v>-0.5786362608196886</v>
      </c>
      <c r="T38" s="2">
        <v>13</v>
      </c>
      <c r="U38" s="37">
        <f t="shared" si="3"/>
        <v>0.22089342144771074</v>
      </c>
      <c r="V38" s="38">
        <f t="shared" si="7"/>
        <v>0.10999979741505514</v>
      </c>
      <c r="X38" s="21">
        <f t="shared" si="4"/>
        <v>0.09000020258494487</v>
      </c>
      <c r="Y38" s="46">
        <v>2</v>
      </c>
      <c r="Z38" s="48">
        <f t="shared" si="5"/>
        <v>0.09</v>
      </c>
      <c r="AA38" s="63">
        <f t="shared" si="8"/>
        <v>2.0258494487501721E-07</v>
      </c>
      <c r="AB38" s="64">
        <f t="shared" si="9"/>
        <v>0.18000020258494487</v>
      </c>
      <c r="AC38" s="21">
        <f t="shared" si="6"/>
        <v>0.008100036465331117</v>
      </c>
    </row>
    <row r="39" spans="3:29" ht="15">
      <c r="C39" s="2">
        <v>14</v>
      </c>
      <c r="D39" s="51">
        <v>0.3</v>
      </c>
      <c r="E39" s="51">
        <v>0.3</v>
      </c>
      <c r="F39" s="13">
        <v>0.2</v>
      </c>
      <c r="H39" s="2">
        <v>14</v>
      </c>
      <c r="I39" s="36">
        <f t="shared" si="10"/>
        <v>-0.8090357373594418</v>
      </c>
      <c r="J39" s="36">
        <f t="shared" si="10"/>
        <v>-0.5922997744303955</v>
      </c>
      <c r="K39" s="36">
        <f t="shared" si="10"/>
        <v>0.28221650721680813</v>
      </c>
      <c r="L39" s="36">
        <f t="shared" si="10"/>
        <v>-4.478900457393386</v>
      </c>
      <c r="M39" s="36">
        <f t="shared" si="10"/>
        <v>-2.499394537260443</v>
      </c>
      <c r="N39" s="36">
        <f t="shared" si="1"/>
        <v>-0.38380797544661716</v>
      </c>
      <c r="O39" s="36">
        <f t="shared" si="2"/>
        <v>-0.2877852931705357</v>
      </c>
      <c r="P39" s="36">
        <f t="shared" si="2"/>
        <v>0.14017909247591084</v>
      </c>
      <c r="Q39" s="36">
        <f t="shared" si="2"/>
        <v>-0.9775628065818143</v>
      </c>
      <c r="R39" s="36">
        <f t="shared" si="2"/>
        <v>-0.8481987277779385</v>
      </c>
      <c r="T39" s="2">
        <v>14</v>
      </c>
      <c r="U39" s="37">
        <f t="shared" si="3"/>
        <v>0.5351590305046061</v>
      </c>
      <c r="V39" s="38">
        <f t="shared" si="7"/>
        <v>0.2613711360198146</v>
      </c>
      <c r="X39" s="21">
        <f t="shared" si="4"/>
        <v>-0.06137113601981459</v>
      </c>
      <c r="Y39" s="46">
        <v>2</v>
      </c>
      <c r="Z39" s="48">
        <f t="shared" si="5"/>
        <v>0.09</v>
      </c>
      <c r="AA39" s="63">
        <f t="shared" si="8"/>
        <v>-0.15137113601981458</v>
      </c>
      <c r="AB39" s="64">
        <f t="shared" si="9"/>
        <v>0.02862886398018541</v>
      </c>
      <c r="AC39" s="21">
        <f t="shared" si="6"/>
        <v>0.0037664163363625835</v>
      </c>
    </row>
    <row r="40" spans="3:29" ht="15">
      <c r="C40" s="2">
        <v>15</v>
      </c>
      <c r="D40" s="51">
        <v>0.35</v>
      </c>
      <c r="E40" s="51">
        <v>0</v>
      </c>
      <c r="F40" s="13">
        <v>0.2</v>
      </c>
      <c r="H40" s="2">
        <v>15</v>
      </c>
      <c r="I40" s="36">
        <f t="shared" si="10"/>
        <v>1.6585046096745173</v>
      </c>
      <c r="J40" s="36">
        <f t="shared" si="10"/>
        <v>-0.6113040228802071</v>
      </c>
      <c r="K40" s="36">
        <f t="shared" si="10"/>
        <v>-2.4220460640359613</v>
      </c>
      <c r="L40" s="36">
        <f t="shared" si="10"/>
        <v>-3.1648973091474115</v>
      </c>
      <c r="M40" s="36">
        <f t="shared" si="10"/>
        <v>-3.101130819319163</v>
      </c>
      <c r="N40" s="36">
        <f t="shared" si="1"/>
        <v>0.6800743251008686</v>
      </c>
      <c r="O40" s="36">
        <f t="shared" si="2"/>
        <v>-0.29647641982257916</v>
      </c>
      <c r="P40" s="36">
        <f t="shared" si="2"/>
        <v>-0.8369861028117048</v>
      </c>
      <c r="Q40" s="36">
        <f t="shared" si="2"/>
        <v>-0.918983441624068</v>
      </c>
      <c r="R40" s="36">
        <f t="shared" si="2"/>
        <v>-0.9138787323094105</v>
      </c>
      <c r="T40" s="2">
        <v>15</v>
      </c>
      <c r="U40" s="37">
        <f t="shared" si="3"/>
        <v>0.34117568669130005</v>
      </c>
      <c r="V40" s="38">
        <f t="shared" si="7"/>
        <v>0.16895216598189874</v>
      </c>
      <c r="X40" s="21">
        <f t="shared" si="4"/>
        <v>0.031047834018101267</v>
      </c>
      <c r="Y40" s="46">
        <v>2</v>
      </c>
      <c r="Z40" s="48">
        <f t="shared" si="5"/>
        <v>0.09</v>
      </c>
      <c r="AA40" s="63">
        <f t="shared" si="8"/>
        <v>-0.05895216598189873</v>
      </c>
      <c r="AB40" s="64">
        <f t="shared" si="9"/>
        <v>0.12104783401810126</v>
      </c>
      <c r="AC40" s="21">
        <f t="shared" si="6"/>
        <v>0.0009639679972155662</v>
      </c>
    </row>
    <row r="41" spans="3:29" ht="15">
      <c r="C41" s="2">
        <v>16</v>
      </c>
      <c r="D41" s="51">
        <v>0.2</v>
      </c>
      <c r="E41" s="51">
        <v>-0.2</v>
      </c>
      <c r="F41" s="13">
        <v>0.2</v>
      </c>
      <c r="H41" s="2">
        <v>16</v>
      </c>
      <c r="I41" s="36">
        <f t="shared" si="10"/>
        <v>2.131106673819699</v>
      </c>
      <c r="J41" s="36">
        <f t="shared" si="10"/>
        <v>-0.15663915496052389</v>
      </c>
      <c r="K41" s="36">
        <f t="shared" si="10"/>
        <v>-3.1103583502776524</v>
      </c>
      <c r="L41" s="36">
        <f t="shared" si="10"/>
        <v>-2.115110883918681</v>
      </c>
      <c r="M41" s="36">
        <f t="shared" si="10"/>
        <v>-2.824509211110871</v>
      </c>
      <c r="N41" s="36">
        <f t="shared" si="1"/>
        <v>0.7877800456435838</v>
      </c>
      <c r="O41" s="36">
        <f t="shared" si="2"/>
        <v>-0.07815983312836966</v>
      </c>
      <c r="P41" s="36">
        <f t="shared" si="2"/>
        <v>-0.9146360009243231</v>
      </c>
      <c r="Q41" s="36">
        <f t="shared" si="2"/>
        <v>-0.7847264491811257</v>
      </c>
      <c r="R41" s="36">
        <f t="shared" si="2"/>
        <v>-0.8879719508327525</v>
      </c>
      <c r="T41" s="2">
        <v>16</v>
      </c>
      <c r="U41" s="37">
        <f t="shared" si="3"/>
        <v>0.538876838496849</v>
      </c>
      <c r="V41" s="38">
        <f t="shared" si="7"/>
        <v>0.26310220617139013</v>
      </c>
      <c r="X41" s="21">
        <f t="shared" si="4"/>
        <v>-0.06310220617139012</v>
      </c>
      <c r="Y41" s="46">
        <v>1.5</v>
      </c>
      <c r="Z41" s="48">
        <f t="shared" si="5"/>
        <v>0.0675</v>
      </c>
      <c r="AA41" s="63">
        <f t="shared" si="8"/>
        <v>-0.13060220617139012</v>
      </c>
      <c r="AB41" s="64">
        <f t="shared" si="9"/>
        <v>0.004397793828609886</v>
      </c>
      <c r="AC41" s="21">
        <f t="shared" si="6"/>
        <v>0.003981888423696625</v>
      </c>
    </row>
    <row r="42" spans="3:29" ht="15">
      <c r="C42" s="2">
        <v>17</v>
      </c>
      <c r="D42" s="51">
        <v>-0.1</v>
      </c>
      <c r="E42" s="51">
        <v>-0.42600000000000005</v>
      </c>
      <c r="F42" s="13">
        <v>0.2</v>
      </c>
      <c r="H42" s="2">
        <v>17</v>
      </c>
      <c r="I42" s="36">
        <f t="shared" si="10"/>
        <v>1.830593692734619</v>
      </c>
      <c r="J42" s="36">
        <f t="shared" si="10"/>
        <v>0.6897892451268217</v>
      </c>
      <c r="K42" s="36">
        <f t="shared" si="10"/>
        <v>-3.0948089227610334</v>
      </c>
      <c r="L42" s="36">
        <f t="shared" si="10"/>
        <v>-0.8051493801650347</v>
      </c>
      <c r="M42" s="36">
        <f t="shared" si="10"/>
        <v>-2.0294712861430053</v>
      </c>
      <c r="N42" s="36">
        <f t="shared" si="1"/>
        <v>0.7236648746711839</v>
      </c>
      <c r="O42" s="36">
        <f>Fctout(J42)</f>
        <v>0.3318400832821924</v>
      </c>
      <c r="P42" s="36">
        <f>Fctout(K42)</f>
        <v>-0.9133562192593335</v>
      </c>
      <c r="Q42" s="36">
        <f>Fctout(L42)</f>
        <v>-0.3821498091085583</v>
      </c>
      <c r="R42" s="36">
        <f>Fctout(M42)</f>
        <v>-0.7677136287626517</v>
      </c>
      <c r="T42" s="2">
        <v>17</v>
      </c>
      <c r="U42" s="37">
        <f t="shared" si="3"/>
        <v>0.5001723690394408</v>
      </c>
      <c r="V42" s="38">
        <f t="shared" si="7"/>
        <v>0.24499967542174422</v>
      </c>
      <c r="X42" s="21">
        <f aca="true" t="shared" si="11" ref="X42:X57">F42-V42</f>
        <v>-0.04499967542174421</v>
      </c>
      <c r="Y42" s="46">
        <v>1</v>
      </c>
      <c r="Z42" s="48">
        <f t="shared" si="5"/>
        <v>0.045</v>
      </c>
      <c r="AA42" s="63">
        <f t="shared" si="8"/>
        <v>-0.08999967542174421</v>
      </c>
      <c r="AB42" s="64">
        <f t="shared" si="9"/>
        <v>3.2457825578646737E-07</v>
      </c>
      <c r="AC42" s="21">
        <f t="shared" si="6"/>
        <v>0.0020249707880623303</v>
      </c>
    </row>
    <row r="43" spans="3:29" ht="15">
      <c r="C43" s="2">
        <v>18</v>
      </c>
      <c r="D43" s="51">
        <v>-0.6</v>
      </c>
      <c r="E43" s="51">
        <v>-0.6</v>
      </c>
      <c r="F43" s="13">
        <v>-0.2</v>
      </c>
      <c r="H43" s="2">
        <v>18</v>
      </c>
      <c r="I43" s="36">
        <f t="shared" si="10"/>
        <v>-0.12121147210118421</v>
      </c>
      <c r="J43" s="36">
        <f t="shared" si="10"/>
        <v>2.0272388542049096</v>
      </c>
      <c r="K43" s="36">
        <f t="shared" si="10"/>
        <v>-1.4473572102333354</v>
      </c>
      <c r="L43" s="36">
        <f t="shared" si="10"/>
        <v>0.4584192203517303</v>
      </c>
      <c r="M43" s="36">
        <f t="shared" si="10"/>
        <v>-0.4227774594739979</v>
      </c>
      <c r="N43" s="36">
        <f aca="true" t="shared" si="12" ref="N43:R58">Fctout(I43)</f>
        <v>-0.06053164217021793</v>
      </c>
      <c r="O43" s="36">
        <f t="shared" si="12"/>
        <v>0.7672548999572795</v>
      </c>
      <c r="P43" s="36">
        <f t="shared" si="12"/>
        <v>-0.6191827456427064</v>
      </c>
      <c r="Q43" s="36">
        <f t="shared" si="12"/>
        <v>0.22527820867752862</v>
      </c>
      <c r="R43" s="36">
        <f t="shared" si="12"/>
        <v>-0.20829536024877535</v>
      </c>
      <c r="T43" s="2">
        <v>18</v>
      </c>
      <c r="U43" s="37">
        <f t="shared" si="3"/>
        <v>-0.5001734322871307</v>
      </c>
      <c r="V43" s="38">
        <f aca="true" t="shared" si="13" ref="V43:V58">Fctout(U43)</f>
        <v>-0.24500017513488737</v>
      </c>
      <c r="X43" s="21">
        <f t="shared" si="11"/>
        <v>0.045000175134887355</v>
      </c>
      <c r="Y43" s="46">
        <v>1</v>
      </c>
      <c r="Z43" s="48">
        <f t="shared" si="5"/>
        <v>0.045</v>
      </c>
      <c r="AA43" s="63">
        <f t="shared" si="8"/>
        <v>1.7513488735632077E-07</v>
      </c>
      <c r="AB43" s="64">
        <f t="shared" si="9"/>
        <v>0.09000017513488735</v>
      </c>
      <c r="AC43" s="21">
        <f t="shared" si="6"/>
        <v>0.002025015762170534</v>
      </c>
    </row>
    <row r="44" spans="3:29" ht="15">
      <c r="C44" s="2">
        <v>19</v>
      </c>
      <c r="D44" s="51">
        <v>-0.55</v>
      </c>
      <c r="E44" s="51">
        <v>-0.1</v>
      </c>
      <c r="F44" s="13">
        <v>-0.2</v>
      </c>
      <c r="H44" s="2">
        <v>19</v>
      </c>
      <c r="I44" s="36">
        <f t="shared" si="10"/>
        <v>-3.3811061107014497</v>
      </c>
      <c r="J44" s="36">
        <f t="shared" si="10"/>
        <v>1.7190330620676448</v>
      </c>
      <c r="K44" s="36">
        <f t="shared" si="10"/>
        <v>2.249180218513895</v>
      </c>
      <c r="L44" s="36">
        <f t="shared" si="10"/>
        <v>-1.8579746277416793</v>
      </c>
      <c r="M44" s="36">
        <f t="shared" si="10"/>
        <v>0.08718606789845951</v>
      </c>
      <c r="N44" s="36">
        <f t="shared" si="12"/>
        <v>-0.9342176161235282</v>
      </c>
      <c r="O44" s="36">
        <f t="shared" si="12"/>
        <v>0.6960084934070965</v>
      </c>
      <c r="P44" s="36">
        <f t="shared" si="12"/>
        <v>0.8091595979480511</v>
      </c>
      <c r="Q44" s="36">
        <f t="shared" si="12"/>
        <v>-0.7301213994295421</v>
      </c>
      <c r="R44" s="36">
        <f t="shared" si="12"/>
        <v>0.04356544087840054</v>
      </c>
      <c r="T44" s="2">
        <v>19</v>
      </c>
      <c r="U44" s="37">
        <f t="shared" si="3"/>
        <v>-0.5001730191481535</v>
      </c>
      <c r="V44" s="38">
        <f t="shared" si="13"/>
        <v>-0.24499998096474015</v>
      </c>
      <c r="X44" s="21">
        <f t="shared" si="11"/>
        <v>0.044999980964740144</v>
      </c>
      <c r="Y44" s="46">
        <v>1</v>
      </c>
      <c r="Z44" s="48">
        <f t="shared" si="5"/>
        <v>0.045</v>
      </c>
      <c r="AA44" s="63">
        <f t="shared" si="8"/>
        <v>-1.9035259854471853E-08</v>
      </c>
      <c r="AB44" s="64">
        <f t="shared" si="9"/>
        <v>0.08999998096474014</v>
      </c>
      <c r="AC44" s="21">
        <f t="shared" si="6"/>
        <v>0.0020249982868269754</v>
      </c>
    </row>
    <row r="45" spans="3:29" ht="15">
      <c r="C45" s="2">
        <v>20</v>
      </c>
      <c r="D45" s="51">
        <v>-0.2</v>
      </c>
      <c r="E45" s="51">
        <v>0.45</v>
      </c>
      <c r="F45" s="13">
        <v>-0.2</v>
      </c>
      <c r="H45" s="2">
        <v>20</v>
      </c>
      <c r="I45" s="36">
        <f t="shared" si="10"/>
        <v>-5.080452071377106</v>
      </c>
      <c r="J45" s="36">
        <f t="shared" si="10"/>
        <v>0.6280232094542739</v>
      </c>
      <c r="K45" s="36">
        <f t="shared" si="10"/>
        <v>4.521992219744506</v>
      </c>
      <c r="L45" s="36">
        <f t="shared" si="10"/>
        <v>-4.685642640394071</v>
      </c>
      <c r="M45" s="36">
        <f t="shared" si="10"/>
        <v>-0.44246228777180874</v>
      </c>
      <c r="N45" s="36">
        <f t="shared" si="12"/>
        <v>-0.9876426313523605</v>
      </c>
      <c r="O45" s="36">
        <f t="shared" si="12"/>
        <v>0.304082191857595</v>
      </c>
      <c r="P45" s="36">
        <f t="shared" si="12"/>
        <v>0.9784989555466511</v>
      </c>
      <c r="Q45" s="36">
        <f t="shared" si="12"/>
        <v>-0.9817151047496034</v>
      </c>
      <c r="R45" s="36">
        <f t="shared" si="12"/>
        <v>-0.2176911759623799</v>
      </c>
      <c r="T45" s="2">
        <v>20</v>
      </c>
      <c r="U45" s="37">
        <f t="shared" si="3"/>
        <v>-0.5205414406620612</v>
      </c>
      <c r="V45" s="38">
        <f t="shared" si="13"/>
        <v>-0.2545487290605214</v>
      </c>
      <c r="X45" s="21">
        <f t="shared" si="11"/>
        <v>0.054548729060521384</v>
      </c>
      <c r="Y45" s="46">
        <v>1.5</v>
      </c>
      <c r="Z45" s="48">
        <f t="shared" si="5"/>
        <v>0.0675</v>
      </c>
      <c r="AA45" s="63">
        <f t="shared" si="8"/>
        <v>-0.01295127093947862</v>
      </c>
      <c r="AB45" s="64">
        <f t="shared" si="9"/>
        <v>0.12204872906052139</v>
      </c>
      <c r="AC45" s="21">
        <f t="shared" si="6"/>
        <v>0.00297556384211817</v>
      </c>
    </row>
    <row r="46" spans="3:29" ht="15">
      <c r="C46" s="2">
        <v>21</v>
      </c>
      <c r="D46" s="51">
        <v>0.2</v>
      </c>
      <c r="E46" s="51">
        <v>0.6</v>
      </c>
      <c r="F46" s="13">
        <v>-0.2</v>
      </c>
      <c r="H46" s="2">
        <v>21</v>
      </c>
      <c r="I46" s="36">
        <f aca="true" t="shared" si="14" ref="I46:M60">I$19*$D46+I$20*$E46-I$21</f>
        <v>-3.596328311814525</v>
      </c>
      <c r="J46" s="36">
        <f t="shared" si="14"/>
        <v>-0.4458406986479769</v>
      </c>
      <c r="K46" s="36">
        <f t="shared" si="14"/>
        <v>3.290441649722347</v>
      </c>
      <c r="L46" s="36">
        <f t="shared" si="14"/>
        <v>-5.745507880258065</v>
      </c>
      <c r="M46" s="36">
        <f t="shared" si="14"/>
        <v>-1.712809401679694</v>
      </c>
      <c r="N46" s="36">
        <f t="shared" si="12"/>
        <v>-0.9466155649967842</v>
      </c>
      <c r="O46" s="36">
        <f t="shared" si="12"/>
        <v>-0.21929973784846502</v>
      </c>
      <c r="P46" s="36">
        <f t="shared" si="12"/>
        <v>0.9281988870028592</v>
      </c>
      <c r="Q46" s="36">
        <f t="shared" si="12"/>
        <v>-0.9936261570993853</v>
      </c>
      <c r="R46" s="36">
        <f t="shared" si="12"/>
        <v>-0.6944006431501178</v>
      </c>
      <c r="T46" s="2">
        <v>21</v>
      </c>
      <c r="U46" s="37">
        <f t="shared" si="3"/>
        <v>-0.5643528565891591</v>
      </c>
      <c r="V46" s="38">
        <f t="shared" si="13"/>
        <v>-0.274918215712295</v>
      </c>
      <c r="X46" s="21">
        <f t="shared" si="11"/>
        <v>0.07491821571229501</v>
      </c>
      <c r="Y46" s="46">
        <v>2</v>
      </c>
      <c r="Z46" s="48">
        <f t="shared" si="5"/>
        <v>0.09</v>
      </c>
      <c r="AA46" s="63">
        <f t="shared" si="8"/>
        <v>-0.015081784287704986</v>
      </c>
      <c r="AB46" s="64">
        <f t="shared" si="9"/>
        <v>0.164918215712295</v>
      </c>
      <c r="AC46" s="21">
        <f t="shared" si="6"/>
        <v>0.005612739045513967</v>
      </c>
    </row>
    <row r="47" spans="3:29" ht="15">
      <c r="C47" s="2">
        <v>22</v>
      </c>
      <c r="D47" s="51">
        <v>0.5</v>
      </c>
      <c r="E47" s="51">
        <v>0.5</v>
      </c>
      <c r="F47" s="13">
        <v>-0.2</v>
      </c>
      <c r="H47" s="2">
        <v>22</v>
      </c>
      <c r="I47" s="36">
        <f t="shared" si="14"/>
        <v>-0.9618855740834987</v>
      </c>
      <c r="J47" s="36">
        <f t="shared" si="14"/>
        <v>-1.1744194696826855</v>
      </c>
      <c r="K47" s="36">
        <f t="shared" si="14"/>
        <v>0.6665662222057289</v>
      </c>
      <c r="L47" s="36">
        <f t="shared" si="14"/>
        <v>-5.576082608003412</v>
      </c>
      <c r="M47" s="36">
        <f t="shared" si="14"/>
        <v>-2.9608649989907647</v>
      </c>
      <c r="N47" s="36">
        <f t="shared" si="12"/>
        <v>-0.44699833919177606</v>
      </c>
      <c r="O47" s="36">
        <f t="shared" si="12"/>
        <v>-0.5278858528170837</v>
      </c>
      <c r="P47" s="36">
        <f t="shared" si="12"/>
        <v>0.32146770606815755</v>
      </c>
      <c r="Q47" s="36">
        <f t="shared" si="12"/>
        <v>-0.992453833903807</v>
      </c>
      <c r="R47" s="36">
        <f t="shared" si="12"/>
        <v>-0.901548987391325</v>
      </c>
      <c r="T47" s="2">
        <v>22</v>
      </c>
      <c r="U47" s="37">
        <f t="shared" si="3"/>
        <v>-0.5409303024163501</v>
      </c>
      <c r="V47" s="38">
        <f t="shared" si="13"/>
        <v>-0.26405760647671683</v>
      </c>
      <c r="X47" s="21">
        <f t="shared" si="11"/>
        <v>0.06405760647671682</v>
      </c>
      <c r="Y47" s="46">
        <v>2</v>
      </c>
      <c r="Z47" s="48">
        <f t="shared" si="5"/>
        <v>0.09</v>
      </c>
      <c r="AA47" s="63">
        <f t="shared" si="8"/>
        <v>-0.025942393523283175</v>
      </c>
      <c r="AB47" s="64">
        <f t="shared" si="9"/>
        <v>0.15405760647671682</v>
      </c>
      <c r="AC47" s="21">
        <f t="shared" si="6"/>
        <v>0.0041033769475259125</v>
      </c>
    </row>
    <row r="48" spans="3:29" ht="15">
      <c r="C48" s="2">
        <v>23</v>
      </c>
      <c r="D48" s="51">
        <v>0.6</v>
      </c>
      <c r="E48" s="51">
        <v>0.2</v>
      </c>
      <c r="F48" s="13">
        <v>-0.2</v>
      </c>
      <c r="H48" s="2">
        <v>23</v>
      </c>
      <c r="I48" s="36">
        <f t="shared" si="14"/>
        <v>1.8254070003715843</v>
      </c>
      <c r="J48" s="36">
        <f t="shared" si="14"/>
        <v>-1.320878545465104</v>
      </c>
      <c r="K48" s="36">
        <f t="shared" si="14"/>
        <v>-2.34165892029981</v>
      </c>
      <c r="L48" s="36">
        <f t="shared" si="14"/>
        <v>-4.309475185138732</v>
      </c>
      <c r="M48" s="36">
        <f t="shared" si="14"/>
        <v>-3.747450134571513</v>
      </c>
      <c r="N48" s="36">
        <f t="shared" si="12"/>
        <v>0.7224273203974745</v>
      </c>
      <c r="O48" s="36">
        <f t="shared" si="12"/>
        <v>-0.5786556729164496</v>
      </c>
      <c r="P48" s="36">
        <f t="shared" si="12"/>
        <v>-0.8245378931159354</v>
      </c>
      <c r="Q48" s="36">
        <f t="shared" si="12"/>
        <v>-0.973475304718983</v>
      </c>
      <c r="R48" s="36">
        <f t="shared" si="12"/>
        <v>-0.9539306348674533</v>
      </c>
      <c r="T48" s="2">
        <v>23</v>
      </c>
      <c r="U48" s="37">
        <f t="shared" si="3"/>
        <v>-0.597132983466035</v>
      </c>
      <c r="V48" s="38">
        <f t="shared" si="13"/>
        <v>-0.2900002088918996</v>
      </c>
      <c r="X48" s="21">
        <f t="shared" si="11"/>
        <v>0.09000020889189958</v>
      </c>
      <c r="Y48" s="46">
        <v>2</v>
      </c>
      <c r="Z48" s="48">
        <f t="shared" si="5"/>
        <v>0.09</v>
      </c>
      <c r="AA48" s="63">
        <f t="shared" si="8"/>
        <v>2.0889189958350762E-07</v>
      </c>
      <c r="AB48" s="64">
        <f t="shared" si="9"/>
        <v>0.18000020889189958</v>
      </c>
      <c r="AC48" s="21">
        <f t="shared" si="6"/>
        <v>0.00810003760058556</v>
      </c>
    </row>
    <row r="49" spans="3:29" ht="15">
      <c r="C49" s="2">
        <v>24</v>
      </c>
      <c r="D49" s="51">
        <v>0.45</v>
      </c>
      <c r="E49" s="51">
        <v>-0.2</v>
      </c>
      <c r="F49" s="13">
        <v>-0.2</v>
      </c>
      <c r="H49" s="2">
        <v>24</v>
      </c>
      <c r="I49" s="36">
        <f t="shared" si="14"/>
        <v>3.7298678109253225</v>
      </c>
      <c r="J49" s="36">
        <f t="shared" si="14"/>
        <v>-0.7939132916235576</v>
      </c>
      <c r="K49" s="36">
        <f t="shared" si="14"/>
        <v>-4.630171206541501</v>
      </c>
      <c r="L49" s="36">
        <f t="shared" si="14"/>
        <v>-2.3520895108251554</v>
      </c>
      <c r="M49" s="36">
        <f t="shared" si="14"/>
        <v>-3.7487534787210155</v>
      </c>
      <c r="N49" s="36">
        <f t="shared" si="12"/>
        <v>0.953132614857586</v>
      </c>
      <c r="O49" s="36">
        <f t="shared" si="12"/>
        <v>-0.37734194387515546</v>
      </c>
      <c r="P49" s="36">
        <f t="shared" si="12"/>
        <v>-0.9806822296037176</v>
      </c>
      <c r="Q49" s="36">
        <f t="shared" si="12"/>
        <v>-0.8262003395273675</v>
      </c>
      <c r="R49" s="36">
        <f t="shared" si="12"/>
        <v>-0.9539892595526872</v>
      </c>
      <c r="T49" s="2">
        <v>24</v>
      </c>
      <c r="U49" s="37">
        <f t="shared" si="3"/>
        <v>-0.5483388045077078</v>
      </c>
      <c r="V49" s="38">
        <f t="shared" si="13"/>
        <v>-0.2675001903001302</v>
      </c>
      <c r="X49" s="21">
        <f t="shared" si="11"/>
        <v>0.06750019030013021</v>
      </c>
      <c r="Y49" s="46">
        <v>1.5</v>
      </c>
      <c r="Z49" s="48">
        <f t="shared" si="5"/>
        <v>0.0675</v>
      </c>
      <c r="AA49" s="63">
        <f t="shared" si="8"/>
        <v>1.9030013020948644E-07</v>
      </c>
      <c r="AB49" s="64">
        <f t="shared" si="9"/>
        <v>0.13500019030013022</v>
      </c>
      <c r="AC49" s="21">
        <f t="shared" si="6"/>
        <v>0.004556275690553793</v>
      </c>
    </row>
    <row r="50" spans="3:29" ht="15">
      <c r="C50" s="2">
        <v>25</v>
      </c>
      <c r="D50" s="51">
        <v>-0.1</v>
      </c>
      <c r="E50" s="51">
        <v>-0.55</v>
      </c>
      <c r="F50" s="13">
        <v>-0.2</v>
      </c>
      <c r="H50" s="2">
        <v>25</v>
      </c>
      <c r="I50" s="36">
        <f t="shared" si="14"/>
        <v>2.718346115507924</v>
      </c>
      <c r="J50" s="36">
        <f t="shared" si="14"/>
        <v>0.734615484398377</v>
      </c>
      <c r="K50" s="36">
        <f t="shared" si="14"/>
        <v>-4.086932922761033</v>
      </c>
      <c r="L50" s="36">
        <f t="shared" si="14"/>
        <v>-0.24243784573243055</v>
      </c>
      <c r="M50" s="36">
        <f t="shared" si="14"/>
        <v>-2.201784756604838</v>
      </c>
      <c r="N50" s="36">
        <f t="shared" si="12"/>
        <v>0.8762011314074131</v>
      </c>
      <c r="O50" s="36">
        <f t="shared" si="12"/>
        <v>0.35163458111973156</v>
      </c>
      <c r="P50" s="36">
        <f t="shared" si="12"/>
        <v>-0.9669732351565906</v>
      </c>
      <c r="Q50" s="36">
        <f t="shared" si="12"/>
        <v>-0.12062866057001884</v>
      </c>
      <c r="R50" s="36">
        <f t="shared" si="12"/>
        <v>-0.8008193363202935</v>
      </c>
      <c r="T50" s="2">
        <v>25</v>
      </c>
      <c r="U50" s="37">
        <f t="shared" si="3"/>
        <v>-0.5001737165318572</v>
      </c>
      <c r="V50" s="38">
        <f t="shared" si="13"/>
        <v>-0.24500030872633885</v>
      </c>
      <c r="X50" s="21">
        <f t="shared" si="11"/>
        <v>0.04500030872633884</v>
      </c>
      <c r="Y50" s="46">
        <v>1</v>
      </c>
      <c r="Z50" s="48">
        <f t="shared" si="5"/>
        <v>0.045</v>
      </c>
      <c r="AA50" s="63">
        <f t="shared" si="8"/>
        <v>3.0872633884071465E-07</v>
      </c>
      <c r="AB50" s="64">
        <f t="shared" si="9"/>
        <v>0.09000030872633884</v>
      </c>
      <c r="AC50" s="21">
        <f t="shared" si="6"/>
        <v>0.0020250277854658074</v>
      </c>
    </row>
    <row r="51" spans="3:29" ht="15">
      <c r="C51" s="2">
        <v>26</v>
      </c>
      <c r="D51" s="51">
        <v>-0.7</v>
      </c>
      <c r="E51" s="51">
        <v>-0.7</v>
      </c>
      <c r="F51" s="13">
        <v>-0.6</v>
      </c>
      <c r="H51" s="2">
        <v>26</v>
      </c>
      <c r="I51" s="36">
        <f t="shared" si="14"/>
        <v>-0.04478655373915663</v>
      </c>
      <c r="J51" s="36">
        <f t="shared" si="14"/>
        <v>2.3182987018310546</v>
      </c>
      <c r="K51" s="36">
        <f t="shared" si="14"/>
        <v>-1.6395320677277954</v>
      </c>
      <c r="L51" s="36">
        <f t="shared" si="14"/>
        <v>1.0070102956567433</v>
      </c>
      <c r="M51" s="36">
        <f t="shared" si="14"/>
        <v>-0.19204222860883702</v>
      </c>
      <c r="N51" s="36">
        <f t="shared" si="12"/>
        <v>-0.02238953451794954</v>
      </c>
      <c r="O51" s="36">
        <f t="shared" si="12"/>
        <v>0.8207624666300034</v>
      </c>
      <c r="P51" s="36">
        <f t="shared" si="12"/>
        <v>-0.6749425114807873</v>
      </c>
      <c r="Q51" s="36">
        <f t="shared" si="12"/>
        <v>0.46486930365601753</v>
      </c>
      <c r="R51" s="36">
        <f t="shared" si="12"/>
        <v>-0.09572709198530822</v>
      </c>
      <c r="T51" s="2">
        <v>26</v>
      </c>
      <c r="U51" s="37">
        <f t="shared" si="3"/>
        <v>-1.4942442363610349</v>
      </c>
      <c r="V51" s="38">
        <f t="shared" si="13"/>
        <v>-0.6334289096464958</v>
      </c>
      <c r="X51" s="21">
        <f t="shared" si="11"/>
        <v>0.03342890964649581</v>
      </c>
      <c r="Y51" s="46">
        <v>1</v>
      </c>
      <c r="Z51" s="48">
        <f t="shared" si="5"/>
        <v>0.045</v>
      </c>
      <c r="AA51" s="63">
        <f t="shared" si="8"/>
        <v>-0.01157109035350419</v>
      </c>
      <c r="AB51" s="64">
        <f t="shared" si="9"/>
        <v>0.0784289096464958</v>
      </c>
      <c r="AC51" s="21">
        <f t="shared" si="6"/>
        <v>0.0011174920001535806</v>
      </c>
    </row>
    <row r="52" spans="3:29" ht="15">
      <c r="C52" s="2">
        <v>27</v>
      </c>
      <c r="D52" s="51">
        <v>-0.65</v>
      </c>
      <c r="E52" s="51">
        <v>-0.1</v>
      </c>
      <c r="F52" s="13">
        <v>-0.6</v>
      </c>
      <c r="H52" s="2">
        <v>27</v>
      </c>
      <c r="I52" s="36">
        <f t="shared" si="14"/>
        <v>-4.020610565543699</v>
      </c>
      <c r="J52" s="36">
        <f t="shared" si="14"/>
        <v>1.973942716732858</v>
      </c>
      <c r="K52" s="36">
        <f t="shared" si="14"/>
        <v>2.857105361019434</v>
      </c>
      <c r="L52" s="36">
        <f t="shared" si="14"/>
        <v>-1.7631831769790896</v>
      </c>
      <c r="M52" s="36">
        <f t="shared" si="14"/>
        <v>0.456883774942517</v>
      </c>
      <c r="N52" s="36">
        <f t="shared" si="12"/>
        <v>-0.9647484695530768</v>
      </c>
      <c r="O52" s="36">
        <f t="shared" si="12"/>
        <v>0.7560679393529899</v>
      </c>
      <c r="P52" s="36">
        <f t="shared" si="12"/>
        <v>0.8913696158184315</v>
      </c>
      <c r="Q52" s="36">
        <f t="shared" si="12"/>
        <v>-0.707215765119914</v>
      </c>
      <c r="R52" s="36">
        <f t="shared" si="12"/>
        <v>0.22454932218987958</v>
      </c>
      <c r="T52" s="2">
        <v>27</v>
      </c>
      <c r="U52" s="37">
        <f t="shared" si="3"/>
        <v>-1.2511563275990758</v>
      </c>
      <c r="V52" s="38">
        <f t="shared" si="13"/>
        <v>-0.5549999256652668</v>
      </c>
      <c r="X52" s="21">
        <f t="shared" si="11"/>
        <v>-0.04500007433473319</v>
      </c>
      <c r="Y52" s="46">
        <v>1</v>
      </c>
      <c r="Z52" s="48">
        <f t="shared" si="5"/>
        <v>0.045</v>
      </c>
      <c r="AA52" s="63">
        <f t="shared" si="8"/>
        <v>-0.09000007433473318</v>
      </c>
      <c r="AB52" s="64">
        <f t="shared" si="9"/>
        <v>-7.433473318829709E-08</v>
      </c>
      <c r="AC52" s="21">
        <f t="shared" si="6"/>
        <v>0.0020250066901315125</v>
      </c>
    </row>
    <row r="53" spans="3:29" ht="15">
      <c r="C53" s="2">
        <v>28</v>
      </c>
      <c r="D53" s="51">
        <v>-0.5</v>
      </c>
      <c r="E53" s="51">
        <v>0.3</v>
      </c>
      <c r="F53" s="13">
        <v>-0.6</v>
      </c>
      <c r="H53" s="2">
        <v>28</v>
      </c>
      <c r="I53" s="36">
        <f t="shared" si="14"/>
        <v>-5.925071376097438</v>
      </c>
      <c r="J53" s="36">
        <f t="shared" si="14"/>
        <v>1.4469774628913115</v>
      </c>
      <c r="K53" s="36">
        <f t="shared" si="14"/>
        <v>5.145617647261124</v>
      </c>
      <c r="L53" s="36">
        <f t="shared" si="14"/>
        <v>-3.7205688512926662</v>
      </c>
      <c r="M53" s="36">
        <f t="shared" si="14"/>
        <v>0.4581871190920188</v>
      </c>
      <c r="N53" s="36">
        <f t="shared" si="12"/>
        <v>-0.9946710030611562</v>
      </c>
      <c r="O53" s="36">
        <f t="shared" si="12"/>
        <v>0.6190656533558202</v>
      </c>
      <c r="P53" s="36">
        <f t="shared" si="12"/>
        <v>0.9884177143039856</v>
      </c>
      <c r="Q53" s="36">
        <f t="shared" si="12"/>
        <v>-0.95270511835773</v>
      </c>
      <c r="R53" s="36">
        <f t="shared" si="12"/>
        <v>0.2251680447690279</v>
      </c>
      <c r="T53" s="2">
        <v>28</v>
      </c>
      <c r="U53" s="37">
        <f t="shared" si="3"/>
        <v>-1.187255965086793</v>
      </c>
      <c r="V53" s="38">
        <f t="shared" si="13"/>
        <v>-0.5324998731912957</v>
      </c>
      <c r="X53" s="21">
        <f t="shared" si="11"/>
        <v>-0.06750012680870432</v>
      </c>
      <c r="Y53" s="46">
        <v>1.5</v>
      </c>
      <c r="Z53" s="48">
        <f t="shared" si="5"/>
        <v>0.0675</v>
      </c>
      <c r="AA53" s="63">
        <f t="shared" si="8"/>
        <v>-0.13500012680870432</v>
      </c>
      <c r="AB53" s="64">
        <f t="shared" si="9"/>
        <v>-1.2680870431491797E-07</v>
      </c>
      <c r="AC53" s="21">
        <f t="shared" si="6"/>
        <v>0.004556267119191163</v>
      </c>
    </row>
    <row r="54" spans="3:29" ht="15">
      <c r="C54" s="2">
        <v>29</v>
      </c>
      <c r="D54" s="51">
        <v>-0.2</v>
      </c>
      <c r="E54" s="51">
        <v>0.65</v>
      </c>
      <c r="F54" s="13">
        <v>-0.6</v>
      </c>
      <c r="H54" s="2">
        <v>29</v>
      </c>
      <c r="I54" s="36">
        <f t="shared" si="14"/>
        <v>-6.512310817785663</v>
      </c>
      <c r="J54" s="36">
        <f t="shared" si="14"/>
        <v>0.5557228235324108</v>
      </c>
      <c r="K54" s="36">
        <f t="shared" si="14"/>
        <v>6.122192219744505</v>
      </c>
      <c r="L54" s="36">
        <f t="shared" si="14"/>
        <v>-5.593241889478916</v>
      </c>
      <c r="M54" s="36">
        <f t="shared" si="14"/>
        <v>-0.1645373354140145</v>
      </c>
      <c r="N54" s="36">
        <f t="shared" si="12"/>
        <v>-0.997034315994036</v>
      </c>
      <c r="O54" s="36">
        <f t="shared" si="12"/>
        <v>0.2709246155138654</v>
      </c>
      <c r="P54" s="36">
        <f t="shared" si="12"/>
        <v>0.9956223195758878</v>
      </c>
      <c r="Q54" s="36">
        <f t="shared" si="12"/>
        <v>-0.9925817398828451</v>
      </c>
      <c r="R54" s="36">
        <f t="shared" si="12"/>
        <v>-0.0820835670249151</v>
      </c>
      <c r="T54" s="2">
        <v>29</v>
      </c>
      <c r="U54" s="37">
        <f t="shared" si="3"/>
        <v>-1.1872561563457227</v>
      </c>
      <c r="V54" s="38">
        <f t="shared" si="13"/>
        <v>-0.5324999417044375</v>
      </c>
      <c r="X54" s="21">
        <f t="shared" si="11"/>
        <v>-0.06750005829556249</v>
      </c>
      <c r="Y54" s="46">
        <v>1.5</v>
      </c>
      <c r="Z54" s="48">
        <f t="shared" si="5"/>
        <v>0.0675</v>
      </c>
      <c r="AA54" s="63">
        <f t="shared" si="8"/>
        <v>-0.1350000582955625</v>
      </c>
      <c r="AB54" s="64">
        <f t="shared" si="9"/>
        <v>-5.8295562488375197E-08</v>
      </c>
      <c r="AC54" s="21">
        <f t="shared" si="6"/>
        <v>0.0045562578699043345</v>
      </c>
    </row>
    <row r="55" spans="3:29" ht="15">
      <c r="C55" s="2">
        <v>30</v>
      </c>
      <c r="D55" s="51">
        <v>0.3</v>
      </c>
      <c r="E55" s="51">
        <v>0.85</v>
      </c>
      <c r="F55" s="13">
        <v>-0.6</v>
      </c>
      <c r="H55" s="2">
        <v>30</v>
      </c>
      <c r="I55" s="36">
        <f t="shared" si="14"/>
        <v>-4.746647289982971</v>
      </c>
      <c r="J55" s="36">
        <f t="shared" si="14"/>
        <v>-0.7911258357155195</v>
      </c>
      <c r="K55" s="36">
        <f t="shared" si="14"/>
        <v>4.682766507216808</v>
      </c>
      <c r="L55" s="36">
        <f t="shared" si="14"/>
        <v>-6.974798392376711</v>
      </c>
      <c r="M55" s="36">
        <f t="shared" si="14"/>
        <v>-1.735100918276509</v>
      </c>
      <c r="N55" s="36">
        <f t="shared" si="12"/>
        <v>-0.9827879128183836</v>
      </c>
      <c r="O55" s="36">
        <f t="shared" si="12"/>
        <v>-0.37614603641557454</v>
      </c>
      <c r="P55" s="36">
        <f t="shared" si="12"/>
        <v>0.9816629221211813</v>
      </c>
      <c r="Q55" s="36">
        <f t="shared" si="12"/>
        <v>-0.9981314376296919</v>
      </c>
      <c r="R55" s="36">
        <f t="shared" si="12"/>
        <v>-0.7001274427375258</v>
      </c>
      <c r="T55" s="2">
        <v>30</v>
      </c>
      <c r="U55" s="37">
        <f t="shared" si="3"/>
        <v>-1.1989639402839218</v>
      </c>
      <c r="V55" s="38">
        <f t="shared" si="13"/>
        <v>-0.5366808459226348</v>
      </c>
      <c r="X55" s="21">
        <f t="shared" si="11"/>
        <v>-0.06331915407736521</v>
      </c>
      <c r="Y55" s="46">
        <v>2</v>
      </c>
      <c r="Z55" s="48">
        <f t="shared" si="5"/>
        <v>0.09</v>
      </c>
      <c r="AA55" s="63">
        <f t="shared" si="8"/>
        <v>-0.1533191540773652</v>
      </c>
      <c r="AB55" s="64">
        <f t="shared" si="9"/>
        <v>0.026680845922634783</v>
      </c>
      <c r="AC55" s="21">
        <f t="shared" si="6"/>
        <v>0.004009315273073116</v>
      </c>
    </row>
    <row r="56" spans="3:29" ht="15">
      <c r="C56" s="2">
        <v>31</v>
      </c>
      <c r="D56" s="51">
        <v>0.7</v>
      </c>
      <c r="E56" s="51">
        <v>0.7</v>
      </c>
      <c r="F56" s="13">
        <v>-0.6</v>
      </c>
      <c r="H56" s="2">
        <v>31</v>
      </c>
      <c r="I56" s="36">
        <f t="shared" si="14"/>
        <v>-1.1147354108075551</v>
      </c>
      <c r="J56" s="36">
        <f t="shared" si="14"/>
        <v>-1.7565391649349755</v>
      </c>
      <c r="K56" s="36">
        <f t="shared" si="14"/>
        <v>1.0509159371946493</v>
      </c>
      <c r="L56" s="36">
        <f t="shared" si="14"/>
        <v>-6.673264758613437</v>
      </c>
      <c r="M56" s="36">
        <f t="shared" si="14"/>
        <v>-3.4223354607210856</v>
      </c>
      <c r="N56" s="36">
        <f t="shared" si="12"/>
        <v>-0.5060217679288136</v>
      </c>
      <c r="O56" s="36">
        <f t="shared" si="12"/>
        <v>-0.7055513699919344</v>
      </c>
      <c r="P56" s="36">
        <f t="shared" si="12"/>
        <v>0.4819014909432022</v>
      </c>
      <c r="Q56" s="36">
        <f t="shared" si="12"/>
        <v>-0.9974746637177454</v>
      </c>
      <c r="R56" s="36">
        <f t="shared" si="12"/>
        <v>-0.9367906570949049</v>
      </c>
      <c r="T56" s="2">
        <v>31</v>
      </c>
      <c r="U56" s="37">
        <f t="shared" si="3"/>
        <v>-1.4229754141188673</v>
      </c>
      <c r="V56" s="38">
        <f t="shared" si="13"/>
        <v>-0.611608887477644</v>
      </c>
      <c r="X56" s="21">
        <f t="shared" si="11"/>
        <v>0.011608887477643992</v>
      </c>
      <c r="Y56" s="46">
        <v>2</v>
      </c>
      <c r="Z56" s="48">
        <f t="shared" si="5"/>
        <v>0.09</v>
      </c>
      <c r="AA56" s="63">
        <f t="shared" si="8"/>
        <v>-0.078391112522356</v>
      </c>
      <c r="AB56" s="64">
        <f t="shared" si="9"/>
        <v>0.10160888747764399</v>
      </c>
      <c r="AC56" s="21">
        <f t="shared" si="6"/>
        <v>0.0001347662684685995</v>
      </c>
    </row>
    <row r="57" spans="3:29" ht="15">
      <c r="C57" s="2">
        <v>32</v>
      </c>
      <c r="D57" s="51">
        <v>0.85</v>
      </c>
      <c r="E57" s="51">
        <v>0.3</v>
      </c>
      <c r="F57" s="13">
        <v>-0.6</v>
      </c>
      <c r="H57" s="2">
        <v>32</v>
      </c>
      <c r="I57" s="36">
        <f t="shared" si="14"/>
        <v>2.70823876427293</v>
      </c>
      <c r="J57" s="36">
        <f t="shared" si="14"/>
        <v>-1.994302875089069</v>
      </c>
      <c r="K57" s="36">
        <f t="shared" si="14"/>
        <v>-3.0613717765636594</v>
      </c>
      <c r="L57" s="36">
        <f t="shared" si="14"/>
        <v>-5.00025343658763</v>
      </c>
      <c r="M57" s="36">
        <f t="shared" si="14"/>
        <v>-4.532731926002761</v>
      </c>
      <c r="N57" s="36">
        <f t="shared" si="12"/>
        <v>0.8750220954237107</v>
      </c>
      <c r="O57" s="36">
        <f t="shared" si="12"/>
        <v>-0.7603952350596246</v>
      </c>
      <c r="P57" s="36">
        <f t="shared" si="12"/>
        <v>-0.9105418946779625</v>
      </c>
      <c r="Q57" s="36">
        <f t="shared" si="12"/>
        <v>-0.9866176674517694</v>
      </c>
      <c r="R57" s="36">
        <f t="shared" si="12"/>
        <v>-0.9787261918191152</v>
      </c>
      <c r="T57" s="2">
        <v>32</v>
      </c>
      <c r="U57" s="37">
        <f t="shared" si="3"/>
        <v>-1.3780901409386468</v>
      </c>
      <c r="V57" s="38">
        <f t="shared" si="13"/>
        <v>-0.5973681867113869</v>
      </c>
      <c r="X57" s="21">
        <f t="shared" si="11"/>
        <v>-0.0026318132886130607</v>
      </c>
      <c r="Y57" s="46">
        <v>2</v>
      </c>
      <c r="Z57" s="48">
        <f t="shared" si="5"/>
        <v>0.09</v>
      </c>
      <c r="AA57" s="63">
        <f t="shared" si="8"/>
        <v>-0.09263181328861306</v>
      </c>
      <c r="AB57" s="64">
        <f t="shared" si="9"/>
        <v>0.08736818671138694</v>
      </c>
      <c r="AC57" s="21">
        <f t="shared" si="6"/>
        <v>6.9264411861202935E-06</v>
      </c>
    </row>
    <row r="58" spans="3:29" ht="15">
      <c r="C58" s="2">
        <v>33</v>
      </c>
      <c r="D58" s="51">
        <v>0.65</v>
      </c>
      <c r="E58" s="51">
        <v>-0.2</v>
      </c>
      <c r="F58" s="13">
        <v>-0.6</v>
      </c>
      <c r="H58" s="2">
        <v>33</v>
      </c>
      <c r="I58" s="36">
        <f t="shared" si="14"/>
        <v>5.0088767206098215</v>
      </c>
      <c r="J58" s="36">
        <f t="shared" si="14"/>
        <v>-1.3037326009539842</v>
      </c>
      <c r="K58" s="36">
        <f t="shared" si="14"/>
        <v>-5.84602149155258</v>
      </c>
      <c r="L58" s="36">
        <f t="shared" si="14"/>
        <v>-2.5416724123503354</v>
      </c>
      <c r="M58" s="36">
        <f t="shared" si="14"/>
        <v>-4.48814889280913</v>
      </c>
      <c r="N58" s="36">
        <f t="shared" si="12"/>
        <v>0.9867318086904022</v>
      </c>
      <c r="O58" s="36">
        <f t="shared" si="12"/>
        <v>-0.5729250068716267</v>
      </c>
      <c r="P58" s="36">
        <f t="shared" si="12"/>
        <v>-0.994233912580505</v>
      </c>
      <c r="Q58" s="36">
        <f t="shared" si="12"/>
        <v>-0.8540241280085069</v>
      </c>
      <c r="R58" s="36">
        <f t="shared" si="12"/>
        <v>-0.977767062768528</v>
      </c>
      <c r="T58" s="2">
        <v>33</v>
      </c>
      <c r="U58" s="37">
        <f t="shared" si="3"/>
        <v>-1.1872565953524212</v>
      </c>
      <c r="V58" s="38">
        <f t="shared" si="13"/>
        <v>-0.5325000989662354</v>
      </c>
      <c r="X58" s="21">
        <f>F58-V58</f>
        <v>-0.06749990103376458</v>
      </c>
      <c r="Y58" s="46">
        <v>1.5</v>
      </c>
      <c r="Z58" s="48">
        <f t="shared" si="5"/>
        <v>0.0675</v>
      </c>
      <c r="AA58" s="63">
        <f t="shared" si="8"/>
        <v>-0.13499990103376458</v>
      </c>
      <c r="AB58" s="64">
        <f t="shared" si="9"/>
        <v>9.896623542893224E-08</v>
      </c>
      <c r="AC58" s="21">
        <f t="shared" si="6"/>
        <v>0.004556236639568012</v>
      </c>
    </row>
    <row r="59" spans="3:29" ht="15">
      <c r="C59" s="2">
        <v>34</v>
      </c>
      <c r="D59" s="51">
        <v>0.3</v>
      </c>
      <c r="E59" s="51">
        <v>-0.5</v>
      </c>
      <c r="F59" s="13">
        <v>-0.6</v>
      </c>
      <c r="H59" s="2">
        <v>34</v>
      </c>
      <c r="I59" s="36">
        <f t="shared" si="14"/>
        <v>4.918399248274782</v>
      </c>
      <c r="J59" s="36">
        <f t="shared" si="14"/>
        <v>-0.30309823074294245</v>
      </c>
      <c r="K59" s="36">
        <f t="shared" si="14"/>
        <v>-6.118583492783191</v>
      </c>
      <c r="L59" s="36">
        <f t="shared" si="14"/>
        <v>-0.8485034610540017</v>
      </c>
      <c r="M59" s="36">
        <f t="shared" si="14"/>
        <v>-3.61109434669162</v>
      </c>
      <c r="N59" s="36">
        <f aca="true" t="shared" si="15" ref="N59:R60">Fctout(I59)</f>
        <v>0.9854844718762413</v>
      </c>
      <c r="O59" s="36">
        <f t="shared" si="15"/>
        <v>-0.15039945963783682</v>
      </c>
      <c r="P59" s="36">
        <f t="shared" si="15"/>
        <v>-0.9956065279495308</v>
      </c>
      <c r="Q59" s="36">
        <f t="shared" si="15"/>
        <v>-0.40050623015645637</v>
      </c>
      <c r="R59" s="36">
        <f t="shared" si="15"/>
        <v>-0.9473774619310333</v>
      </c>
      <c r="T59" s="2">
        <v>34</v>
      </c>
      <c r="U59" s="37">
        <f t="shared" si="3"/>
        <v>-1.1872567617062586</v>
      </c>
      <c r="V59" s="38">
        <f>Fctout(U59)</f>
        <v>-0.5325001585578075</v>
      </c>
      <c r="X59" s="21">
        <f>F59-V59</f>
        <v>-0.06749984144219245</v>
      </c>
      <c r="Y59" s="46">
        <v>1.5</v>
      </c>
      <c r="Z59" s="48">
        <f t="shared" si="5"/>
        <v>0.0675</v>
      </c>
      <c r="AA59" s="63">
        <f t="shared" si="8"/>
        <v>-0.13499984144219246</v>
      </c>
      <c r="AB59" s="64">
        <f t="shared" si="9"/>
        <v>1.585578075502525E-07</v>
      </c>
      <c r="AC59" s="21">
        <f t="shared" si="6"/>
        <v>0.004556228594721122</v>
      </c>
    </row>
    <row r="60" spans="3:29" ht="15">
      <c r="C60" s="2">
        <v>35</v>
      </c>
      <c r="D60" s="51">
        <v>-0.1</v>
      </c>
      <c r="E60" s="51">
        <v>-0.65</v>
      </c>
      <c r="F60" s="13">
        <v>-0.6</v>
      </c>
      <c r="H60" s="2">
        <v>35</v>
      </c>
      <c r="I60" s="36">
        <f t="shared" si="14"/>
        <v>3.4342754887122013</v>
      </c>
      <c r="J60" s="36">
        <f t="shared" si="14"/>
        <v>0.7707656773593086</v>
      </c>
      <c r="K60" s="36">
        <f t="shared" si="14"/>
        <v>-4.887032922761033</v>
      </c>
      <c r="L60" s="36">
        <f t="shared" si="14"/>
        <v>0.21136177880999263</v>
      </c>
      <c r="M60" s="36">
        <f t="shared" si="14"/>
        <v>-2.340747232783735</v>
      </c>
      <c r="N60" s="36">
        <f t="shared" si="15"/>
        <v>0.9375174523505466</v>
      </c>
      <c r="O60" s="36">
        <f t="shared" si="15"/>
        <v>0.3673730036923093</v>
      </c>
      <c r="P60" s="36">
        <f t="shared" si="15"/>
        <v>-0.9850254203052753</v>
      </c>
      <c r="Q60" s="36">
        <f t="shared" si="15"/>
        <v>0.1052892085094403</v>
      </c>
      <c r="R60" s="36">
        <f t="shared" si="15"/>
        <v>-0.8243919056821745</v>
      </c>
      <c r="T60" s="2">
        <v>35</v>
      </c>
      <c r="U60" s="37">
        <f t="shared" si="3"/>
        <v>-1.251157195444307</v>
      </c>
      <c r="V60" s="38">
        <f>Fctout(U60)</f>
        <v>-0.5550002259288322</v>
      </c>
      <c r="X60" s="21">
        <f>F60-V60</f>
        <v>-0.04499977407116773</v>
      </c>
      <c r="Y60" s="46">
        <v>1</v>
      </c>
      <c r="Z60" s="48">
        <f t="shared" si="5"/>
        <v>0.045</v>
      </c>
      <c r="AA60" s="63">
        <f t="shared" si="8"/>
        <v>-0.08999977407116773</v>
      </c>
      <c r="AB60" s="64">
        <f t="shared" si="9"/>
        <v>2.2592883226757454E-07</v>
      </c>
      <c r="AC60" s="21">
        <f t="shared" si="6"/>
        <v>0.0020249796664561395</v>
      </c>
    </row>
    <row r="61" spans="3:27" ht="15">
      <c r="C61" s="40"/>
      <c r="D61" s="41"/>
      <c r="E61" s="41"/>
      <c r="F61" s="41"/>
      <c r="H61" s="40"/>
      <c r="I61" s="42"/>
      <c r="J61" s="42"/>
      <c r="K61" s="42"/>
      <c r="L61" s="42"/>
      <c r="M61" s="42"/>
      <c r="N61" s="42"/>
      <c r="O61" s="42"/>
      <c r="P61" s="42"/>
      <c r="Q61" s="42"/>
      <c r="R61" s="42"/>
      <c r="T61" s="43"/>
      <c r="U61" s="44"/>
      <c r="V61" s="45"/>
      <c r="X61" s="77">
        <f>-MIN(X26:X60)</f>
        <v>0.06750012680870432</v>
      </c>
      <c r="Y61" s="75" t="s">
        <v>40</v>
      </c>
      <c r="Z61" s="58"/>
      <c r="AA61" s="56"/>
    </row>
    <row r="62" spans="24:27" ht="15">
      <c r="X62" s="78">
        <f>MAX(X26:X60)</f>
        <v>0.09000020889189958</v>
      </c>
      <c r="Y62" s="43" t="s">
        <v>39</v>
      </c>
      <c r="Z62" s="22"/>
      <c r="AA62" s="23"/>
    </row>
    <row r="63" spans="9:27" ht="18">
      <c r="I63" s="31" t="str">
        <f>N19</f>
        <v>Set 2</v>
      </c>
      <c r="J63" s="55" t="s">
        <v>6</v>
      </c>
      <c r="K63" s="35">
        <f aca="true" t="shared" si="16" ref="K63:O66">I19</f>
        <v>6.3950445484224945</v>
      </c>
      <c r="L63" s="35">
        <f t="shared" si="16"/>
        <v>-2.549096546652134</v>
      </c>
      <c r="M63" s="35">
        <f t="shared" si="16"/>
        <v>-6.0792514250553955</v>
      </c>
      <c r="N63" s="35">
        <f t="shared" si="16"/>
        <v>-0.947914507625899</v>
      </c>
      <c r="O63" s="35">
        <f t="shared" si="16"/>
        <v>-3.6969770704405773</v>
      </c>
      <c r="P63" s="20" t="s">
        <v>5</v>
      </c>
      <c r="Q63" s="35">
        <f aca="true" t="shared" si="17" ref="Q63:Q68">U16</f>
        <v>-3.3318630975783843</v>
      </c>
      <c r="R63" s="70" t="s">
        <v>42</v>
      </c>
      <c r="X63" s="79">
        <f>MAX(X61:X62)</f>
        <v>0.09000020889189958</v>
      </c>
      <c r="Y63" s="80" t="s">
        <v>44</v>
      </c>
      <c r="Z63" s="61"/>
      <c r="AA63" s="76"/>
    </row>
    <row r="64" spans="9:25" ht="15">
      <c r="I64" s="32" t="str">
        <f>N20</f>
        <v>Run 3</v>
      </c>
      <c r="J64" s="55">
        <v>2</v>
      </c>
      <c r="K64" s="35">
        <f t="shared" si="16"/>
        <v>-7.15929373204278</v>
      </c>
      <c r="L64" s="35">
        <f t="shared" si="16"/>
        <v>-0.36150192960931626</v>
      </c>
      <c r="M64" s="35">
        <f t="shared" si="16"/>
        <v>8.001</v>
      </c>
      <c r="N64" s="35">
        <f t="shared" si="16"/>
        <v>-4.53799624542423</v>
      </c>
      <c r="O64" s="35">
        <f t="shared" si="16"/>
        <v>1.3896247617889712</v>
      </c>
      <c r="P64" s="20">
        <v>2</v>
      </c>
      <c r="Q64" s="35">
        <f t="shared" si="17"/>
        <v>3.901663676817591</v>
      </c>
      <c r="R64" s="32">
        <f>X20</f>
        <v>0.045</v>
      </c>
      <c r="X64" s="21">
        <f>AVERAGE(X26:X60)</f>
        <v>-0.005354016578858635</v>
      </c>
      <c r="Y64" s="20" t="s">
        <v>66</v>
      </c>
    </row>
    <row r="65" spans="9:25" ht="18">
      <c r="I65" s="74" t="s">
        <v>25</v>
      </c>
      <c r="J65" s="55" t="s">
        <v>7</v>
      </c>
      <c r="K65" s="35">
        <f t="shared" si="16"/>
        <v>0.5797609822733559</v>
      </c>
      <c r="L65" s="35">
        <f t="shared" si="16"/>
        <v>-0.2808797684480396</v>
      </c>
      <c r="M65" s="35">
        <f t="shared" si="16"/>
        <v>0.29430806526657305</v>
      </c>
      <c r="N65" s="35">
        <f t="shared" si="16"/>
        <v>2.833127231478347</v>
      </c>
      <c r="O65" s="35">
        <f t="shared" si="16"/>
        <v>1.8071888446649613</v>
      </c>
      <c r="P65" s="20">
        <v>3</v>
      </c>
      <c r="Q65" s="35">
        <f t="shared" si="17"/>
        <v>-3.3953397762401845</v>
      </c>
      <c r="R65" s="70" t="s">
        <v>41</v>
      </c>
      <c r="X65" s="21">
        <f>STDEV(X26:X60)</f>
        <v>0.052581183873773446</v>
      </c>
      <c r="Y65" s="20" t="s">
        <v>67</v>
      </c>
    </row>
    <row r="66" spans="9:18" ht="18">
      <c r="I66" s="52">
        <f>Wmax</f>
        <v>8.001</v>
      </c>
      <c r="J66" s="69" t="s">
        <v>23</v>
      </c>
      <c r="K66" s="35">
        <f t="shared" si="16"/>
        <v>92.48820431454187</v>
      </c>
      <c r="L66" s="35">
        <f t="shared" si="16"/>
        <v>6.707470293588518</v>
      </c>
      <c r="M66" s="35">
        <f t="shared" si="16"/>
        <v>101.059916126319</v>
      </c>
      <c r="N66" s="35">
        <f t="shared" si="16"/>
        <v>29.518561746996223</v>
      </c>
      <c r="O66" s="35">
        <f t="shared" si="16"/>
        <v>18.864627958221927</v>
      </c>
      <c r="P66" s="20">
        <v>4</v>
      </c>
      <c r="Q66" s="35">
        <f t="shared" si="17"/>
        <v>-3.3840476229405536</v>
      </c>
      <c r="R66" s="62">
        <f>X63</f>
        <v>0.09000020889189958</v>
      </c>
    </row>
    <row r="67" spans="9:18" ht="18">
      <c r="I67" s="31" t="s">
        <v>35</v>
      </c>
      <c r="J67" s="53" t="s">
        <v>50</v>
      </c>
      <c r="K67" s="114">
        <v>0.001</v>
      </c>
      <c r="L67" s="115">
        <v>1E-06</v>
      </c>
      <c r="M67" s="58"/>
      <c r="N67" s="58"/>
      <c r="O67" s="69" t="s">
        <v>23</v>
      </c>
      <c r="P67" s="20">
        <v>5</v>
      </c>
      <c r="Q67" s="59">
        <f t="shared" si="17"/>
        <v>-4.0356908290197255</v>
      </c>
      <c r="R67" s="31" t="s">
        <v>37</v>
      </c>
    </row>
    <row r="68" spans="9:18" ht="15">
      <c r="I68" s="60">
        <f>X17</f>
        <v>348.75766934370387</v>
      </c>
      <c r="J68" s="61" t="s">
        <v>63</v>
      </c>
      <c r="K68" s="61"/>
      <c r="L68" s="61"/>
      <c r="M68" s="61"/>
      <c r="N68" s="61"/>
      <c r="O68" s="83">
        <f>U22</f>
        <v>100.11888890403634</v>
      </c>
      <c r="P68" s="20" t="s">
        <v>7</v>
      </c>
      <c r="Q68" s="59">
        <f t="shared" si="17"/>
        <v>5.876026444643666</v>
      </c>
      <c r="R68" s="62">
        <f>Z20</f>
        <v>0.09500584279073172</v>
      </c>
    </row>
    <row r="69" ht="15">
      <c r="AE69" s="127"/>
    </row>
  </sheetData>
  <mergeCells count="2">
    <mergeCell ref="Z19:AA19"/>
    <mergeCell ref="Z20:AA20"/>
  </mergeCells>
  <printOptions/>
  <pageMargins left="0.5" right="0.5" top="0.75" bottom="0.5" header="0.5" footer="0.5"/>
  <pageSetup fitToHeight="1" fitToWidth="1" horizontalDpi="300" verticalDpi="300" orientation="landscape" scale="46" r:id="rId18"/>
  <headerFooter alignWithMargins="0">
    <oddHeader xml:space="preserve">&amp;L&amp;18File - &amp;F&amp;C&amp;18Worksheet - &amp;A&amp;R  &amp;18  &amp;D - &amp;T   </oddHeader>
  </headerFooter>
  <drawing r:id="rId17"/>
  <legacyDrawing r:id="rId16"/>
  <oleObjects>
    <oleObject progId="Equation" shapeId="649474" r:id="rId1"/>
    <oleObject progId="Equation.3" shapeId="1610433" r:id="rId2"/>
    <oleObject progId="Equation" shapeId="1610434" r:id="rId3"/>
    <oleObject progId="Equation" shapeId="1615365" r:id="rId4"/>
    <oleObject progId="Equation" shapeId="1615366" r:id="rId5"/>
    <oleObject progId="Equation" shapeId="1615367" r:id="rId6"/>
    <oleObject progId="Equation" shapeId="1615368" r:id="rId7"/>
    <oleObject progId="Equation" shapeId="1625327" r:id="rId8"/>
    <oleObject progId="Equation" shapeId="1625328" r:id="rId9"/>
    <oleObject progId="Equation" shapeId="1625329" r:id="rId10"/>
    <oleObject progId="Equation" shapeId="1625330" r:id="rId11"/>
    <oleObject progId="Equation" shapeId="1630253" r:id="rId12"/>
    <oleObject progId="Equation" shapeId="1630255" r:id="rId13"/>
    <oleObject progId="Equation" shapeId="1630256" r:id="rId14"/>
    <oleObject progId="Equation" shapeId="1696621" r:id="rId1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Q149"/>
  <sheetViews>
    <sheetView zoomScale="50" zoomScaleNormal="50" workbookViewId="0" topLeftCell="A1">
      <selection activeCell="A16" sqref="A16"/>
    </sheetView>
  </sheetViews>
  <sheetFormatPr defaultColWidth="8.88671875" defaultRowHeight="15"/>
  <cols>
    <col min="10" max="10" width="9.5546875" style="0" customWidth="1"/>
  </cols>
  <sheetData>
    <row r="2" ht="15">
      <c r="A2" s="31" t="str">
        <f>A16</f>
        <v>Set 2</v>
      </c>
    </row>
    <row r="3" ht="15">
      <c r="A3" s="52" t="str">
        <f>A17</f>
        <v>Run 3</v>
      </c>
    </row>
    <row r="4" spans="1:17" ht="18">
      <c r="A4" s="73" t="s">
        <v>25</v>
      </c>
      <c r="B4" s="20">
        <f>A27</f>
        <v>2.001</v>
      </c>
      <c r="C4" s="20">
        <f>A35</f>
        <v>3.001</v>
      </c>
      <c r="D4" s="20">
        <f>A43</f>
        <v>4.001</v>
      </c>
      <c r="E4" s="20">
        <f>A51</f>
        <v>5.001</v>
      </c>
      <c r="F4" s="20">
        <f>A59</f>
        <v>6.001</v>
      </c>
      <c r="G4" s="20">
        <f>A67</f>
        <v>7.001</v>
      </c>
      <c r="H4" s="20">
        <f>A75</f>
        <v>8.001</v>
      </c>
      <c r="I4" s="20">
        <f>A83</f>
        <v>0</v>
      </c>
      <c r="J4" s="20">
        <f>A91</f>
        <v>0</v>
      </c>
      <c r="K4" s="20">
        <f>A99</f>
        <v>0</v>
      </c>
      <c r="L4" s="20">
        <f>A107</f>
        <v>0</v>
      </c>
      <c r="M4" s="20">
        <f>$A115</f>
        <v>0</v>
      </c>
      <c r="N4" s="20">
        <f>$A123</f>
        <v>0</v>
      </c>
      <c r="O4" s="20">
        <f>$A131</f>
        <v>0</v>
      </c>
      <c r="P4" s="20">
        <f>$A139</f>
        <v>0</v>
      </c>
      <c r="Q4" s="20">
        <f>$A147</f>
        <v>0</v>
      </c>
    </row>
    <row r="5" spans="1:17" ht="18">
      <c r="A5" s="31" t="s">
        <v>35</v>
      </c>
      <c r="B5" s="66">
        <f>A29</f>
        <v>27.015369987021817</v>
      </c>
      <c r="C5" s="66">
        <f>A37</f>
        <v>81.1229883680984</v>
      </c>
      <c r="D5" s="66">
        <f>A45</f>
        <v>121.27619417628533</v>
      </c>
      <c r="E5" s="66">
        <f>A53</f>
        <v>193.49413907843038</v>
      </c>
      <c r="F5" s="66">
        <f>A61</f>
        <v>186.25753521456193</v>
      </c>
      <c r="G5" s="66">
        <f>A69</f>
        <v>293.92225267720175</v>
      </c>
      <c r="H5" s="66">
        <f>A77</f>
        <v>348.75766934370387</v>
      </c>
      <c r="I5" s="66">
        <f>A85</f>
        <v>0</v>
      </c>
      <c r="J5" s="66">
        <f>A93</f>
        <v>0</v>
      </c>
      <c r="K5" s="66">
        <f>A101</f>
        <v>0</v>
      </c>
      <c r="L5" s="66">
        <f>A109</f>
        <v>0</v>
      </c>
      <c r="M5" s="66">
        <f>$A117</f>
        <v>0</v>
      </c>
      <c r="N5" s="66">
        <f>$A125</f>
        <v>0</v>
      </c>
      <c r="O5" s="66">
        <f>$A133</f>
        <v>0</v>
      </c>
      <c r="P5" s="66">
        <f>$A141</f>
        <v>0</v>
      </c>
      <c r="Q5" s="66">
        <f>$A149</f>
        <v>0</v>
      </c>
    </row>
    <row r="6" spans="1:17" ht="18">
      <c r="A6" s="20" t="s">
        <v>38</v>
      </c>
      <c r="B6" s="66">
        <f aca="true" t="shared" si="0" ref="B6:Q6">B5/B4</f>
        <v>13.500934526247786</v>
      </c>
      <c r="C6" s="66">
        <f t="shared" si="0"/>
        <v>27.031985460879177</v>
      </c>
      <c r="D6" s="66">
        <f t="shared" si="0"/>
        <v>30.31147067640223</v>
      </c>
      <c r="E6" s="66">
        <f t="shared" si="0"/>
        <v>38.69108959776652</v>
      </c>
      <c r="F6" s="66">
        <f t="shared" si="0"/>
        <v>31.037749577497404</v>
      </c>
      <c r="G6" s="66">
        <f t="shared" si="0"/>
        <v>41.9828956830741</v>
      </c>
      <c r="H6" s="66">
        <f t="shared" si="0"/>
        <v>43.58926001046168</v>
      </c>
      <c r="I6" s="66" t="e">
        <f t="shared" si="0"/>
        <v>#DIV/0!</v>
      </c>
      <c r="J6" s="66" t="e">
        <f t="shared" si="0"/>
        <v>#DIV/0!</v>
      </c>
      <c r="K6" s="66" t="e">
        <f t="shared" si="0"/>
        <v>#DIV/0!</v>
      </c>
      <c r="L6" s="66" t="e">
        <f t="shared" si="0"/>
        <v>#DIV/0!</v>
      </c>
      <c r="M6" s="66" t="e">
        <f t="shared" si="0"/>
        <v>#DIV/0!</v>
      </c>
      <c r="N6" s="66" t="e">
        <f t="shared" si="0"/>
        <v>#DIV/0!</v>
      </c>
      <c r="O6" s="66" t="e">
        <f t="shared" si="0"/>
        <v>#DIV/0!</v>
      </c>
      <c r="P6" s="66" t="e">
        <f t="shared" si="0"/>
        <v>#DIV/0!</v>
      </c>
      <c r="Q6" s="66" t="e">
        <f t="shared" si="0"/>
        <v>#DIV/0!</v>
      </c>
    </row>
    <row r="7" spans="1:17" ht="18">
      <c r="A7" s="73" t="s">
        <v>42</v>
      </c>
      <c r="B7" s="20">
        <f>J25</f>
        <v>0.6</v>
      </c>
      <c r="C7" s="20">
        <f>J33</f>
        <v>0.4</v>
      </c>
      <c r="D7" s="20">
        <f>J41</f>
        <v>0.2</v>
      </c>
      <c r="E7" s="20">
        <f>J49</f>
        <v>0.1</v>
      </c>
      <c r="F7" s="20">
        <f>J57</f>
        <v>0.08</v>
      </c>
      <c r="G7" s="20">
        <f>J65</f>
        <v>0.05</v>
      </c>
      <c r="H7" s="20">
        <f>J73</f>
        <v>0.045</v>
      </c>
      <c r="I7" s="20">
        <f>J81</f>
        <v>0</v>
      </c>
      <c r="J7" s="20">
        <f>J89</f>
        <v>0</v>
      </c>
      <c r="K7" s="20">
        <f>J97</f>
        <v>0</v>
      </c>
      <c r="L7" s="20">
        <f>J105</f>
        <v>0</v>
      </c>
      <c r="M7" s="20">
        <f>$J113</f>
        <v>0</v>
      </c>
      <c r="N7" s="20">
        <f>$J121</f>
        <v>0</v>
      </c>
      <c r="O7" s="20">
        <f>$J129</f>
        <v>0</v>
      </c>
      <c r="P7" s="20">
        <f>$J137</f>
        <v>0</v>
      </c>
      <c r="Q7" s="20">
        <f>$J145</f>
        <v>0</v>
      </c>
    </row>
    <row r="8" spans="1:17" ht="18">
      <c r="A8" s="31" t="s">
        <v>37</v>
      </c>
      <c r="B8" s="66">
        <f>J29</f>
        <v>9.884473898516841</v>
      </c>
      <c r="C8" s="66">
        <f>J37</f>
        <v>4.969775688184177</v>
      </c>
      <c r="D8" s="66">
        <f>J45</f>
        <v>1.8332463886274832</v>
      </c>
      <c r="E8" s="66">
        <f>J53</f>
        <v>0.366937165081305</v>
      </c>
      <c r="F8" s="66">
        <f>J61</f>
        <v>0.24332852347165754</v>
      </c>
      <c r="G8" s="66">
        <f>J69</f>
        <v>0.11023743966694578</v>
      </c>
      <c r="H8" s="66">
        <f>J77</f>
        <v>0.09500584279073145</v>
      </c>
      <c r="I8" s="66">
        <f>J85</f>
        <v>0</v>
      </c>
      <c r="J8" s="66">
        <f>J93</f>
        <v>0</v>
      </c>
      <c r="K8" s="66">
        <f>J101</f>
        <v>0</v>
      </c>
      <c r="L8" s="66">
        <f>J109</f>
        <v>0</v>
      </c>
      <c r="M8" s="66">
        <f>$J117</f>
        <v>0</v>
      </c>
      <c r="N8" s="66">
        <f>$J125</f>
        <v>0</v>
      </c>
      <c r="O8" s="66">
        <f>$J133</f>
        <v>0</v>
      </c>
      <c r="P8" s="66">
        <f>$J141</f>
        <v>0</v>
      </c>
      <c r="Q8" s="66">
        <f>$J149</f>
        <v>0</v>
      </c>
    </row>
    <row r="9" spans="1:17" ht="18">
      <c r="A9" s="20" t="s">
        <v>49</v>
      </c>
      <c r="B9" s="67">
        <f aca="true" t="shared" si="1" ref="B9:Q9">B8/B7</f>
        <v>16.474123164194737</v>
      </c>
      <c r="C9" s="67">
        <f t="shared" si="1"/>
        <v>12.42443922046044</v>
      </c>
      <c r="D9" s="67">
        <f t="shared" si="1"/>
        <v>9.166231943137415</v>
      </c>
      <c r="E9" s="67">
        <f t="shared" si="1"/>
        <v>3.6693716508130496</v>
      </c>
      <c r="F9" s="67">
        <f t="shared" si="1"/>
        <v>3.0416065433957193</v>
      </c>
      <c r="G9" s="67">
        <f t="shared" si="1"/>
        <v>2.2047487933389154</v>
      </c>
      <c r="H9" s="67">
        <f t="shared" si="1"/>
        <v>2.1112409509051435</v>
      </c>
      <c r="I9" s="67" t="e">
        <f t="shared" si="1"/>
        <v>#DIV/0!</v>
      </c>
      <c r="J9" s="67" t="e">
        <f t="shared" si="1"/>
        <v>#DIV/0!</v>
      </c>
      <c r="K9" s="67" t="e">
        <f t="shared" si="1"/>
        <v>#DIV/0!</v>
      </c>
      <c r="L9" s="67" t="e">
        <f t="shared" si="1"/>
        <v>#DIV/0!</v>
      </c>
      <c r="M9" s="67" t="e">
        <f t="shared" si="1"/>
        <v>#DIV/0!</v>
      </c>
      <c r="N9" s="67" t="e">
        <f t="shared" si="1"/>
        <v>#DIV/0!</v>
      </c>
      <c r="O9" s="67" t="e">
        <f t="shared" si="1"/>
        <v>#DIV/0!</v>
      </c>
      <c r="P9" s="67" t="e">
        <f t="shared" si="1"/>
        <v>#DIV/0!</v>
      </c>
      <c r="Q9" s="67" t="e">
        <f t="shared" si="1"/>
        <v>#DIV/0!</v>
      </c>
    </row>
    <row r="10" spans="1:17" ht="15">
      <c r="A10" s="20" t="s">
        <v>19</v>
      </c>
      <c r="B10" s="67">
        <f aca="true" t="shared" si="2" ref="B10:Q10">B5*B8</f>
        <v>267.0327194954924</v>
      </c>
      <c r="C10" s="67">
        <f t="shared" si="2"/>
        <v>403.1630553446232</v>
      </c>
      <c r="D10" s="67">
        <f t="shared" si="2"/>
        <v>222.3291450001605</v>
      </c>
      <c r="E10" s="67">
        <f t="shared" si="2"/>
        <v>71.000190853287</v>
      </c>
      <c r="F10" s="67">
        <f t="shared" si="2"/>
        <v>45.32177102922961</v>
      </c>
      <c r="G10" s="67">
        <f t="shared" si="2"/>
        <v>32.40123659627582</v>
      </c>
      <c r="H10" s="67">
        <f t="shared" si="2"/>
        <v>33.13401630572983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</row>
    <row r="13" spans="2:9" ht="17.25">
      <c r="B13" s="7" t="s">
        <v>4</v>
      </c>
      <c r="C13" s="8"/>
      <c r="D13" s="8"/>
      <c r="E13" s="8"/>
      <c r="F13" s="8"/>
      <c r="G13" s="9"/>
      <c r="H13" s="49" t="s">
        <v>0</v>
      </c>
      <c r="I13" s="49"/>
    </row>
    <row r="14" spans="2:9" ht="15">
      <c r="B14" s="10" t="s">
        <v>1</v>
      </c>
      <c r="C14" s="11"/>
      <c r="D14" s="11"/>
      <c r="E14" s="11"/>
      <c r="F14" s="11"/>
      <c r="G14" s="12"/>
      <c r="H14" s="50" t="s">
        <v>1</v>
      </c>
      <c r="I14" s="50"/>
    </row>
    <row r="15" spans="2:9" ht="15">
      <c r="B15" s="19"/>
      <c r="C15" s="20" t="s">
        <v>5</v>
      </c>
      <c r="D15" s="20">
        <v>2</v>
      </c>
      <c r="E15" s="20">
        <v>3</v>
      </c>
      <c r="F15" s="20">
        <v>4</v>
      </c>
      <c r="G15" s="20">
        <v>5</v>
      </c>
      <c r="H15" s="20"/>
      <c r="I15" s="20"/>
    </row>
    <row r="16" spans="1:9" ht="15">
      <c r="A16" s="31" t="s">
        <v>14</v>
      </c>
      <c r="B16" s="55" t="s">
        <v>6</v>
      </c>
      <c r="C16" s="35">
        <v>-0.14624164555803096</v>
      </c>
      <c r="D16" s="35">
        <v>0.2958800012207404</v>
      </c>
      <c r="E16" s="35">
        <v>0.15202795495468002</v>
      </c>
      <c r="F16" s="35">
        <v>0.17182226020081176</v>
      </c>
      <c r="G16" s="35">
        <v>0.04078798791467022</v>
      </c>
      <c r="H16" s="20" t="s">
        <v>5</v>
      </c>
      <c r="I16" s="35">
        <v>0.1565507980590228</v>
      </c>
    </row>
    <row r="17" spans="1:9" ht="15">
      <c r="A17" s="32" t="s">
        <v>51</v>
      </c>
      <c r="B17" s="55">
        <v>2</v>
      </c>
      <c r="C17" s="35">
        <v>0.0696462904751732</v>
      </c>
      <c r="D17" s="35">
        <v>0.11333658864101075</v>
      </c>
      <c r="E17" s="35">
        <v>-0.22129886776329843</v>
      </c>
      <c r="F17" s="35">
        <v>-0.0684194463942381</v>
      </c>
      <c r="G17" s="35">
        <v>0.11084627826776938</v>
      </c>
      <c r="H17" s="20">
        <v>2</v>
      </c>
      <c r="I17" s="35">
        <v>0.2078402050843837</v>
      </c>
    </row>
    <row r="18" spans="1:10" ht="18">
      <c r="A18" s="52" t="s">
        <v>15</v>
      </c>
      <c r="B18" s="55" t="s">
        <v>7</v>
      </c>
      <c r="C18" s="35">
        <v>0.10476699118015077</v>
      </c>
      <c r="D18" s="35">
        <v>-0.10826441236610003</v>
      </c>
      <c r="E18" s="35">
        <v>-0.16680501724295785</v>
      </c>
      <c r="F18" s="35">
        <v>-0.02434461500900297</v>
      </c>
      <c r="G18" s="35">
        <v>-0.27401654103213596</v>
      </c>
      <c r="H18" s="20">
        <v>3</v>
      </c>
      <c r="I18" s="35">
        <v>-0.19427167577135532</v>
      </c>
      <c r="J18" s="70" t="s">
        <v>41</v>
      </c>
    </row>
    <row r="19" spans="1:10" ht="18">
      <c r="A19" s="52" t="s">
        <v>18</v>
      </c>
      <c r="B19" s="69" t="s">
        <v>23</v>
      </c>
      <c r="C19" s="35">
        <f>C16^2+C17^2+C18^2</f>
        <v>0.037213347113414744</v>
      </c>
      <c r="D19" s="35">
        <f>D16^2+D17^2+D18^2</f>
        <v>0.11211134043214396</v>
      </c>
      <c r="E19" s="35">
        <f>E16^2+E17^2+E18^2</f>
        <v>0.09990960173844353</v>
      </c>
      <c r="F19" s="35">
        <f>F16^2+F17^2+F18^2</f>
        <v>0.034796770025346056</v>
      </c>
      <c r="G19" s="57">
        <f>G16^2+G17^2+G18^2</f>
        <v>0.0890356221231593</v>
      </c>
      <c r="H19" s="20">
        <v>4</v>
      </c>
      <c r="I19" s="35">
        <v>-0.15700857570116275</v>
      </c>
      <c r="J19" s="62">
        <v>0.9074216826323873</v>
      </c>
    </row>
    <row r="20" spans="1:10" ht="18">
      <c r="A20" s="31" t="s">
        <v>35</v>
      </c>
      <c r="B20" s="58"/>
      <c r="C20" s="58"/>
      <c r="D20" s="58"/>
      <c r="E20" s="58"/>
      <c r="F20" s="58"/>
      <c r="G20" s="69" t="s">
        <v>23</v>
      </c>
      <c r="H20" s="55">
        <v>5</v>
      </c>
      <c r="I20" s="35">
        <v>0.05897091586046936</v>
      </c>
      <c r="J20" s="31" t="s">
        <v>37</v>
      </c>
    </row>
    <row r="21" spans="1:10" ht="15">
      <c r="A21" s="60">
        <f>SUM(C19:G19,G21)</f>
        <v>0.5453872384155817</v>
      </c>
      <c r="B21" s="61"/>
      <c r="C21" s="61"/>
      <c r="D21" s="61"/>
      <c r="E21" s="61"/>
      <c r="F21" s="61"/>
      <c r="G21" s="65">
        <f>I16^2+I17^2+I18^2+I19^2+I20^2+I21^2</f>
        <v>0.17232055698307408</v>
      </c>
      <c r="H21" s="55" t="s">
        <v>7</v>
      </c>
      <c r="I21" s="35">
        <v>0.1968352305673391</v>
      </c>
      <c r="J21" s="62">
        <v>8.744831753782124</v>
      </c>
    </row>
    <row r="24" spans="1:10" ht="15">
      <c r="A24" s="31" t="s">
        <v>14</v>
      </c>
      <c r="B24" s="55" t="s">
        <v>6</v>
      </c>
      <c r="C24" s="35">
        <v>0.35540059340429414</v>
      </c>
      <c r="D24" s="35">
        <v>0.3539968258159295</v>
      </c>
      <c r="E24" s="35">
        <v>-2.0010000000000003</v>
      </c>
      <c r="F24" s="35">
        <v>1.8584150994281936</v>
      </c>
      <c r="G24" s="35">
        <v>0.35580634061338695</v>
      </c>
      <c r="H24" s="20" t="s">
        <v>5</v>
      </c>
      <c r="I24" s="35">
        <v>0.5534632907828362</v>
      </c>
      <c r="J24" s="70" t="s">
        <v>43</v>
      </c>
    </row>
    <row r="25" spans="1:10" ht="15">
      <c r="A25" s="32" t="s">
        <v>51</v>
      </c>
      <c r="B25" s="55">
        <v>2</v>
      </c>
      <c r="C25" s="35">
        <v>0.30406491574123895</v>
      </c>
      <c r="D25" s="35">
        <v>0.3034857824949388</v>
      </c>
      <c r="E25" s="35">
        <v>1.5146363238291565</v>
      </c>
      <c r="F25" s="35">
        <v>-2.0010000000000003</v>
      </c>
      <c r="G25" s="35">
        <v>0.3037164629836209</v>
      </c>
      <c r="H25" s="20">
        <v>2</v>
      </c>
      <c r="I25" s="35">
        <v>0.5507920080129844</v>
      </c>
      <c r="J25" s="32">
        <v>0.6</v>
      </c>
    </row>
    <row r="26" spans="1:10" ht="15">
      <c r="A26" s="74" t="s">
        <v>33</v>
      </c>
      <c r="B26" s="55" t="s">
        <v>7</v>
      </c>
      <c r="C26" s="35">
        <v>0.2111350589863027</v>
      </c>
      <c r="D26" s="35">
        <v>0.20954118244182135</v>
      </c>
      <c r="E26" s="35">
        <v>1.1227514846391764</v>
      </c>
      <c r="F26" s="35">
        <v>1.132776460766679</v>
      </c>
      <c r="G26" s="35">
        <v>0.21194153673781138</v>
      </c>
      <c r="H26" s="20">
        <v>3</v>
      </c>
      <c r="I26" s="35">
        <v>-1.9859045317697392</v>
      </c>
      <c r="J26" s="70" t="s">
        <v>45</v>
      </c>
    </row>
    <row r="27" spans="1:10" ht="15">
      <c r="A27" s="52">
        <v>2.001</v>
      </c>
      <c r="B27" s="69" t="s">
        <v>48</v>
      </c>
      <c r="C27" s="35">
        <v>0.26334306791000067</v>
      </c>
      <c r="D27" s="35">
        <v>0.2613248800034355</v>
      </c>
      <c r="E27" s="35">
        <v>7.558695089722178</v>
      </c>
      <c r="F27" s="35">
        <v>8.740890191849788</v>
      </c>
      <c r="G27" s="35">
        <v>0.26376105690275575</v>
      </c>
      <c r="H27" s="20">
        <v>4</v>
      </c>
      <c r="I27" s="35">
        <v>-1.9482448081752968</v>
      </c>
      <c r="J27" s="62">
        <v>1.1999999996198887</v>
      </c>
    </row>
    <row r="28" spans="1:10" ht="15">
      <c r="A28" s="31" t="s">
        <v>34</v>
      </c>
      <c r="B28" s="53" t="s">
        <v>50</v>
      </c>
      <c r="C28" s="114">
        <v>1E-06</v>
      </c>
      <c r="D28" s="115">
        <v>1E-06</v>
      </c>
      <c r="E28" s="58"/>
      <c r="F28" s="58"/>
      <c r="G28" s="69" t="s">
        <v>48</v>
      </c>
      <c r="H28" s="20">
        <v>5</v>
      </c>
      <c r="I28" s="59">
        <v>0.5529548526623875</v>
      </c>
      <c r="J28" s="31" t="s">
        <v>36</v>
      </c>
    </row>
    <row r="29" spans="1:10" ht="15">
      <c r="A29" s="60">
        <v>27.015369987021817</v>
      </c>
      <c r="B29" s="61" t="s">
        <v>54</v>
      </c>
      <c r="C29" s="61"/>
      <c r="D29" s="61"/>
      <c r="E29" s="61"/>
      <c r="F29" s="61"/>
      <c r="G29" s="83">
        <v>9.927355700633662</v>
      </c>
      <c r="H29" s="20" t="s">
        <v>7</v>
      </c>
      <c r="I29" s="59">
        <v>1.12801974243807</v>
      </c>
      <c r="J29" s="62">
        <v>9.884473898516841</v>
      </c>
    </row>
    <row r="31" ht="15">
      <c r="A31" t="s">
        <v>56</v>
      </c>
    </row>
    <row r="32" spans="1:10" ht="15">
      <c r="A32" s="31" t="s">
        <v>14</v>
      </c>
      <c r="B32" s="55" t="s">
        <v>6</v>
      </c>
      <c r="C32" s="35">
        <v>3.000646068337303</v>
      </c>
      <c r="D32" s="35">
        <v>-0.33417492173269675</v>
      </c>
      <c r="E32" s="35">
        <v>-3.0009999999999972</v>
      </c>
      <c r="F32" s="35">
        <v>-1.5016117885001945</v>
      </c>
      <c r="G32" s="35">
        <v>-0.2990813628734908</v>
      </c>
      <c r="H32" s="20" t="s">
        <v>5</v>
      </c>
      <c r="I32" s="35">
        <v>-2.9124161893108993</v>
      </c>
      <c r="J32" s="70" t="s">
        <v>43</v>
      </c>
    </row>
    <row r="33" spans="1:10" ht="15">
      <c r="A33" s="32" t="s">
        <v>51</v>
      </c>
      <c r="B33" s="55">
        <v>2</v>
      </c>
      <c r="C33" s="35">
        <v>-0.9225660515370676</v>
      </c>
      <c r="D33" s="35">
        <v>-0.13425646420856846</v>
      </c>
      <c r="E33" s="35">
        <v>2.9829168567370807</v>
      </c>
      <c r="F33" s="35">
        <v>-3.0009999999999972</v>
      </c>
      <c r="G33" s="35">
        <v>-0.17529371290525375</v>
      </c>
      <c r="H33" s="20">
        <v>2</v>
      </c>
      <c r="I33" s="35">
        <v>0.9389913863748169</v>
      </c>
      <c r="J33" s="32">
        <v>0.4</v>
      </c>
    </row>
    <row r="34" spans="1:10" ht="15">
      <c r="A34" s="74" t="s">
        <v>33</v>
      </c>
      <c r="B34" s="55" t="s">
        <v>7</v>
      </c>
      <c r="C34" s="35">
        <v>0.7358428396325429</v>
      </c>
      <c r="D34" s="35">
        <v>0.7162153476118349</v>
      </c>
      <c r="E34" s="35">
        <v>1.334841884988843</v>
      </c>
      <c r="F34" s="35">
        <v>1.7500308974364907</v>
      </c>
      <c r="G34" s="35">
        <v>0.80070047414938</v>
      </c>
      <c r="H34" s="20">
        <v>3</v>
      </c>
      <c r="I34" s="35">
        <v>-3.000999999999998</v>
      </c>
      <c r="J34" s="70" t="s">
        <v>45</v>
      </c>
    </row>
    <row r="35" spans="1:10" ht="15">
      <c r="A35" s="52">
        <v>3.001</v>
      </c>
      <c r="B35" s="69" t="s">
        <v>48</v>
      </c>
      <c r="C35" s="35">
        <v>10.396469631515295</v>
      </c>
      <c r="D35" s="35">
        <v>0.6426621006515821</v>
      </c>
      <c r="E35" s="35">
        <v>19.685596832126777</v>
      </c>
      <c r="F35" s="35">
        <v>14.323447105345107</v>
      </c>
      <c r="G35" s="35">
        <v>0.761298796705416</v>
      </c>
      <c r="H35" s="20">
        <v>4</v>
      </c>
      <c r="I35" s="35">
        <v>-3.000999999999998</v>
      </c>
      <c r="J35" s="62">
        <v>0.662328042796179</v>
      </c>
    </row>
    <row r="36" spans="1:10" ht="15">
      <c r="A36" s="31" t="s">
        <v>34</v>
      </c>
      <c r="B36" s="53" t="s">
        <v>50</v>
      </c>
      <c r="C36" s="114">
        <v>0.001</v>
      </c>
      <c r="D36" s="115">
        <v>1E-06</v>
      </c>
      <c r="E36" s="58"/>
      <c r="F36" s="58"/>
      <c r="G36" s="69" t="s">
        <v>48</v>
      </c>
      <c r="H36" s="20">
        <v>5</v>
      </c>
      <c r="I36" s="59">
        <v>1.0499092388364373</v>
      </c>
      <c r="J36" s="31" t="s">
        <v>36</v>
      </c>
    </row>
    <row r="37" spans="1:10" ht="15">
      <c r="A37" s="60">
        <v>81.1229883680984</v>
      </c>
      <c r="B37" s="61" t="s">
        <v>55</v>
      </c>
      <c r="C37" s="61"/>
      <c r="D37" s="61"/>
      <c r="E37" s="61"/>
      <c r="F37" s="61"/>
      <c r="G37" s="83">
        <v>35.31351390175422</v>
      </c>
      <c r="H37" s="20" t="s">
        <v>7</v>
      </c>
      <c r="I37" s="59">
        <v>2.6144463292471345</v>
      </c>
      <c r="J37" s="62">
        <v>4.969775688184177</v>
      </c>
    </row>
    <row r="38" ht="15">
      <c r="J38" s="82"/>
    </row>
    <row r="39" ht="15">
      <c r="J39" s="82"/>
    </row>
    <row r="40" spans="1:10" ht="15">
      <c r="A40" s="31" t="s">
        <v>14</v>
      </c>
      <c r="B40" s="55" t="s">
        <v>6</v>
      </c>
      <c r="C40" s="35">
        <v>4.001</v>
      </c>
      <c r="D40" s="35">
        <v>0.0603781492673471</v>
      </c>
      <c r="E40" s="35">
        <v>-3.315293516299094</v>
      </c>
      <c r="F40" s="35">
        <v>-1.9949886123169809</v>
      </c>
      <c r="G40" s="35">
        <v>0.026760474199649043</v>
      </c>
      <c r="H40" s="20" t="s">
        <v>5</v>
      </c>
      <c r="I40" s="35">
        <v>-3.686085717101118</v>
      </c>
      <c r="J40" s="70" t="s">
        <v>43</v>
      </c>
    </row>
    <row r="41" spans="1:10" ht="15">
      <c r="A41" s="32" t="s">
        <v>51</v>
      </c>
      <c r="B41" s="55">
        <v>2</v>
      </c>
      <c r="C41" s="35">
        <v>-1.8213104346205082</v>
      </c>
      <c r="D41" s="35">
        <v>0.16455377807534596</v>
      </c>
      <c r="E41" s="35">
        <v>3.7942670696089316</v>
      </c>
      <c r="F41" s="35">
        <v>-2.9886231105262357</v>
      </c>
      <c r="G41" s="35">
        <v>0.066427707446775</v>
      </c>
      <c r="H41" s="20">
        <v>2</v>
      </c>
      <c r="I41" s="35">
        <v>1.5905347157724863</v>
      </c>
      <c r="J41" s="32">
        <v>0.2</v>
      </c>
    </row>
    <row r="42" spans="1:10" ht="15">
      <c r="A42" s="74" t="s">
        <v>33</v>
      </c>
      <c r="B42" s="55" t="s">
        <v>7</v>
      </c>
      <c r="C42" s="35">
        <v>0.7839306977803301</v>
      </c>
      <c r="D42" s="35">
        <v>1.3411915978129683</v>
      </c>
      <c r="E42" s="35">
        <v>1.4106113232913213</v>
      </c>
      <c r="F42" s="35">
        <v>2.2108091266188024</v>
      </c>
      <c r="G42" s="35">
        <v>1.3671148512387368</v>
      </c>
      <c r="H42" s="20">
        <v>3</v>
      </c>
      <c r="I42" s="35">
        <v>-3.8642054704414295</v>
      </c>
      <c r="J42" s="70" t="s">
        <v>45</v>
      </c>
    </row>
    <row r="43" spans="1:10" ht="15">
      <c r="A43" s="52">
        <v>4.001</v>
      </c>
      <c r="B43" s="69" t="s">
        <v>48</v>
      </c>
      <c r="C43" s="35">
        <v>19.939720038179907</v>
      </c>
      <c r="D43" s="35">
        <v>1.829518368831923</v>
      </c>
      <c r="E43" s="35">
        <v>27.377458000131252</v>
      </c>
      <c r="F43" s="35">
        <v>17.79952465438694</v>
      </c>
      <c r="G43" s="35">
        <v>1.8741317797735377</v>
      </c>
      <c r="H43" s="20">
        <v>4</v>
      </c>
      <c r="I43" s="35">
        <v>-3.4372287274865982</v>
      </c>
      <c r="J43" s="62">
        <v>0.4000000491236873</v>
      </c>
    </row>
    <row r="44" spans="1:10" ht="15">
      <c r="A44" s="31" t="s">
        <v>34</v>
      </c>
      <c r="B44" s="53" t="s">
        <v>50</v>
      </c>
      <c r="C44" s="114">
        <v>0.001</v>
      </c>
      <c r="D44" s="115">
        <v>1E-06</v>
      </c>
      <c r="E44" s="58"/>
      <c r="F44" s="58"/>
      <c r="G44" s="69" t="s">
        <v>48</v>
      </c>
      <c r="H44" s="20">
        <v>5</v>
      </c>
      <c r="I44" s="59">
        <v>1.6529253221241424</v>
      </c>
      <c r="J44" s="31" t="s">
        <v>36</v>
      </c>
    </row>
    <row r="45" spans="1:10" ht="15">
      <c r="A45" s="60">
        <v>121.27619417628533</v>
      </c>
      <c r="B45" s="61" t="s">
        <v>57</v>
      </c>
      <c r="C45" s="61"/>
      <c r="D45" s="61"/>
      <c r="E45" s="61"/>
      <c r="F45" s="61"/>
      <c r="G45" s="83">
        <v>52.45584133498177</v>
      </c>
      <c r="H45" s="20" t="s">
        <v>7</v>
      </c>
      <c r="I45" s="59">
        <v>2.6191650149846684</v>
      </c>
      <c r="J45" s="62">
        <v>1.8332463886274832</v>
      </c>
    </row>
    <row r="46" ht="15">
      <c r="J46" s="82"/>
    </row>
    <row r="47" ht="15">
      <c r="J47" s="82"/>
    </row>
    <row r="48" spans="1:10" ht="15">
      <c r="A48" s="31" t="s">
        <v>14</v>
      </c>
      <c r="B48" s="55" t="s">
        <v>6</v>
      </c>
      <c r="C48" s="35">
        <v>5.000689238886158</v>
      </c>
      <c r="D48" s="35">
        <v>0.06069568083219246</v>
      </c>
      <c r="E48" s="35">
        <v>-4.6372753932683946</v>
      </c>
      <c r="F48" s="35">
        <v>-2.578169524627919</v>
      </c>
      <c r="G48" s="35">
        <v>0.02682116811675171</v>
      </c>
      <c r="H48" s="20" t="s">
        <v>5</v>
      </c>
      <c r="I48" s="35">
        <v>-3.579810995329631</v>
      </c>
      <c r="J48" s="70" t="s">
        <v>43</v>
      </c>
    </row>
    <row r="49" spans="1:10" ht="15">
      <c r="A49" s="32" t="s">
        <v>51</v>
      </c>
      <c r="B49" s="55">
        <v>2</v>
      </c>
      <c r="C49" s="35">
        <v>-3.020898286186235</v>
      </c>
      <c r="D49" s="35">
        <v>0.17232301403890754</v>
      </c>
      <c r="E49" s="35">
        <v>4.999849226111697</v>
      </c>
      <c r="F49" s="35">
        <v>-3.3836832026493924</v>
      </c>
      <c r="G49" s="35">
        <v>0.06828546336610755</v>
      </c>
      <c r="H49" s="20">
        <v>2</v>
      </c>
      <c r="I49" s="35">
        <v>2.268224953420405</v>
      </c>
      <c r="J49" s="32">
        <v>0.1</v>
      </c>
    </row>
    <row r="50" spans="1:10" ht="15">
      <c r="A50" s="74" t="s">
        <v>33</v>
      </c>
      <c r="B50" s="55" t="s">
        <v>7</v>
      </c>
      <c r="C50" s="35">
        <v>0.5145622140920662</v>
      </c>
      <c r="D50" s="35">
        <v>1.6706505559834497</v>
      </c>
      <c r="E50" s="35">
        <v>1.2626544815528005</v>
      </c>
      <c r="F50" s="35">
        <v>4.0255388699449295</v>
      </c>
      <c r="G50" s="35">
        <v>1.6536835358026134</v>
      </c>
      <c r="H50" s="20">
        <v>3</v>
      </c>
      <c r="I50" s="35">
        <v>-3.6397388367600874</v>
      </c>
      <c r="J50" s="70" t="s">
        <v>45</v>
      </c>
    </row>
    <row r="51" spans="1:10" ht="15">
      <c r="A51" s="52">
        <v>5.001</v>
      </c>
      <c r="B51" s="69" t="s">
        <v>48</v>
      </c>
      <c r="C51" s="35">
        <v>34.39749359156609</v>
      </c>
      <c r="D51" s="35">
        <v>2.824452467046947</v>
      </c>
      <c r="E51" s="35">
        <v>48.097111696647644</v>
      </c>
      <c r="F51" s="35">
        <v>34.3012333070493</v>
      </c>
      <c r="G51" s="35">
        <v>2.7400515161509045</v>
      </c>
      <c r="H51" s="20">
        <v>4</v>
      </c>
      <c r="I51" s="35">
        <v>-5.001000000000023</v>
      </c>
      <c r="J51" s="62">
        <v>0.19995772755908492</v>
      </c>
    </row>
    <row r="52" spans="1:10" ht="15">
      <c r="A52" s="31" t="s">
        <v>34</v>
      </c>
      <c r="B52" s="53" t="s">
        <v>50</v>
      </c>
      <c r="C52" s="114">
        <v>0.001</v>
      </c>
      <c r="D52" s="115">
        <v>1E-06</v>
      </c>
      <c r="E52" s="58"/>
      <c r="F52" s="58"/>
      <c r="G52" s="69" t="s">
        <v>48</v>
      </c>
      <c r="H52" s="20">
        <v>5</v>
      </c>
      <c r="I52" s="59">
        <v>2.040959374700806</v>
      </c>
      <c r="J52" s="31" t="s">
        <v>36</v>
      </c>
    </row>
    <row r="53" spans="1:10" ht="15">
      <c r="A53" s="60">
        <v>193.49413907843038</v>
      </c>
      <c r="B53" s="61" t="s">
        <v>58</v>
      </c>
      <c r="C53" s="61"/>
      <c r="D53" s="61"/>
      <c r="E53" s="61"/>
      <c r="F53" s="61"/>
      <c r="G53" s="83">
        <v>71.1337964999695</v>
      </c>
      <c r="H53" s="20" t="s">
        <v>7</v>
      </c>
      <c r="I53" s="59">
        <v>3.278824534702731</v>
      </c>
      <c r="J53" s="62">
        <v>0.366937165081305</v>
      </c>
    </row>
    <row r="54" ht="15">
      <c r="J54" s="82"/>
    </row>
    <row r="55" spans="1:10" ht="15">
      <c r="A55" t="s">
        <v>59</v>
      </c>
      <c r="J55" s="82"/>
    </row>
    <row r="56" spans="1:10" ht="15">
      <c r="A56" s="31" t="s">
        <v>14</v>
      </c>
      <c r="B56" s="55" t="s">
        <v>6</v>
      </c>
      <c r="C56" s="35">
        <v>5.141486717302942</v>
      </c>
      <c r="D56" s="35">
        <v>-1.5476948986674526</v>
      </c>
      <c r="E56" s="35">
        <v>-4.926618781917098</v>
      </c>
      <c r="F56" s="35">
        <v>-2.2131302573820975</v>
      </c>
      <c r="G56" s="35">
        <v>-0.10528519704234011</v>
      </c>
      <c r="H56" s="20" t="s">
        <v>5</v>
      </c>
      <c r="I56" s="35">
        <v>-3.8343742166198296</v>
      </c>
      <c r="J56" s="70" t="s">
        <v>43</v>
      </c>
    </row>
    <row r="57" spans="1:10" ht="15">
      <c r="A57" s="32" t="s">
        <v>51</v>
      </c>
      <c r="B57" s="55">
        <v>2</v>
      </c>
      <c r="C57" s="35">
        <v>-2.7975421606969366</v>
      </c>
      <c r="D57" s="35">
        <v>0.30833828479595016</v>
      </c>
      <c r="E57" s="35">
        <v>4.884510662663511</v>
      </c>
      <c r="F57" s="35">
        <v>-3.5650543815495173</v>
      </c>
      <c r="G57" s="35">
        <v>0.1331682293983087</v>
      </c>
      <c r="H57" s="20">
        <v>2</v>
      </c>
      <c r="I57" s="35">
        <v>1.0684215223471785</v>
      </c>
      <c r="J57" s="32">
        <v>0.08</v>
      </c>
    </row>
    <row r="58" spans="1:10" ht="15">
      <c r="A58" s="74" t="s">
        <v>33</v>
      </c>
      <c r="B58" s="55" t="s">
        <v>7</v>
      </c>
      <c r="C58" s="35">
        <v>0.39142008864096456</v>
      </c>
      <c r="D58" s="35">
        <v>-0.7927342592822465</v>
      </c>
      <c r="E58" s="35">
        <v>1.3249382683367008</v>
      </c>
      <c r="F58" s="35">
        <v>2.956764316740827</v>
      </c>
      <c r="G58" s="35">
        <v>1.7928984549852398</v>
      </c>
      <c r="H58" s="20">
        <v>3</v>
      </c>
      <c r="I58" s="35">
        <v>-4.344713757403321</v>
      </c>
      <c r="J58" s="70" t="s">
        <v>45</v>
      </c>
    </row>
    <row r="59" spans="1:10" ht="15">
      <c r="A59" s="52">
        <v>6.001</v>
      </c>
      <c r="B59" s="69" t="s">
        <v>48</v>
      </c>
      <c r="C59" s="35">
        <v>34.41433749087117</v>
      </c>
      <c r="D59" s="35">
        <v>3.118859603071937</v>
      </c>
      <c r="E59" s="35">
        <v>49.885478450914896</v>
      </c>
      <c r="F59" s="35">
        <v>26.35001350429741</v>
      </c>
      <c r="G59" s="35">
        <v>3.243303619925785</v>
      </c>
      <c r="H59" s="20">
        <v>4</v>
      </c>
      <c r="I59" s="35">
        <v>-3.9738341483614796</v>
      </c>
      <c r="J59" s="62">
        <v>0.16000920758074172</v>
      </c>
    </row>
    <row r="60" spans="1:10" ht="15">
      <c r="A60" s="31" t="s">
        <v>34</v>
      </c>
      <c r="B60" s="53" t="s">
        <v>50</v>
      </c>
      <c r="C60" s="114">
        <v>0.001</v>
      </c>
      <c r="D60" s="115">
        <v>1E-06</v>
      </c>
      <c r="E60" s="58"/>
      <c r="F60" s="58"/>
      <c r="G60" s="69" t="s">
        <v>48</v>
      </c>
      <c r="H60" s="20">
        <v>5</v>
      </c>
      <c r="I60" s="59">
        <v>2.5256360824067103</v>
      </c>
      <c r="J60" s="31" t="s">
        <v>36</v>
      </c>
    </row>
    <row r="61" spans="1:10" ht="15">
      <c r="A61" s="60">
        <v>186.25753521456193</v>
      </c>
      <c r="B61" s="61" t="s">
        <v>60</v>
      </c>
      <c r="C61" s="61"/>
      <c r="D61" s="61"/>
      <c r="E61" s="61"/>
      <c r="F61" s="61"/>
      <c r="G61" s="83">
        <v>69.24554254548073</v>
      </c>
      <c r="H61" s="20" t="s">
        <v>7</v>
      </c>
      <c r="I61" s="59">
        <v>3.514947975401476</v>
      </c>
      <c r="J61" s="62">
        <v>0.24332852347165754</v>
      </c>
    </row>
    <row r="62" ht="15">
      <c r="J62" s="82"/>
    </row>
    <row r="63" ht="15">
      <c r="J63" s="82"/>
    </row>
    <row r="64" spans="1:10" ht="15">
      <c r="A64" s="84" t="s">
        <v>14</v>
      </c>
      <c r="B64" s="85" t="s">
        <v>6</v>
      </c>
      <c r="C64" s="86">
        <v>6.070552702950453</v>
      </c>
      <c r="D64" s="86">
        <v>-2.7039283353316685</v>
      </c>
      <c r="E64" s="86">
        <v>-5.221380644300781</v>
      </c>
      <c r="F64" s="86">
        <v>-0.9520690914799729</v>
      </c>
      <c r="G64" s="86">
        <v>-4.104094777427514</v>
      </c>
      <c r="H64" s="87" t="s">
        <v>5</v>
      </c>
      <c r="I64" s="86">
        <v>-3.3826008291722385</v>
      </c>
      <c r="J64" s="120" t="s">
        <v>43</v>
      </c>
    </row>
    <row r="65" spans="1:10" ht="15">
      <c r="A65" s="88" t="s">
        <v>51</v>
      </c>
      <c r="B65" s="85">
        <v>2</v>
      </c>
      <c r="C65" s="86">
        <v>-6.512991520412075</v>
      </c>
      <c r="D65" s="86">
        <v>-0.5158119376083533</v>
      </c>
      <c r="E65" s="86">
        <v>7.001</v>
      </c>
      <c r="F65" s="86">
        <v>-4.386487207952021</v>
      </c>
      <c r="G65" s="86">
        <v>1.3363583695602252</v>
      </c>
      <c r="H65" s="87">
        <v>2</v>
      </c>
      <c r="I65" s="86">
        <v>3.303575650550365</v>
      </c>
      <c r="J65" s="88">
        <v>0.05</v>
      </c>
    </row>
    <row r="66" spans="1:10" ht="15">
      <c r="A66" s="121" t="s">
        <v>33</v>
      </c>
      <c r="B66" s="85" t="s">
        <v>7</v>
      </c>
      <c r="C66" s="86">
        <v>0.6922618412050114</v>
      </c>
      <c r="D66" s="86">
        <v>-0.34605047647191184</v>
      </c>
      <c r="E66" s="86">
        <v>0.32945215799713184</v>
      </c>
      <c r="F66" s="86">
        <v>2.7197317464614743</v>
      </c>
      <c r="G66" s="86">
        <v>1.6698926668838407</v>
      </c>
      <c r="H66" s="87">
        <v>3</v>
      </c>
      <c r="I66" s="86">
        <v>-3.447667552756879</v>
      </c>
      <c r="J66" s="120" t="s">
        <v>45</v>
      </c>
    </row>
    <row r="67" spans="1:10" ht="15">
      <c r="A67" s="89">
        <v>7.001</v>
      </c>
      <c r="B67" s="122" t="s">
        <v>48</v>
      </c>
      <c r="C67" s="86">
        <v>79.74989512104719</v>
      </c>
      <c r="D67" s="86">
        <v>7.697041329855209</v>
      </c>
      <c r="E67" s="86">
        <v>76.38535555708782</v>
      </c>
      <c r="F67" s="86">
        <v>27.544646353188593</v>
      </c>
      <c r="G67" s="86">
        <v>21.417989152913886</v>
      </c>
      <c r="H67" s="87">
        <v>4</v>
      </c>
      <c r="I67" s="86">
        <v>-3.209850020755233</v>
      </c>
      <c r="J67" s="95">
        <v>0.09999999543517862</v>
      </c>
    </row>
    <row r="68" spans="1:10" ht="15">
      <c r="A68" s="84" t="s">
        <v>34</v>
      </c>
      <c r="B68" s="123" t="s">
        <v>50</v>
      </c>
      <c r="C68" s="124">
        <v>0.001</v>
      </c>
      <c r="D68" s="125">
        <v>1E-06</v>
      </c>
      <c r="E68" s="90"/>
      <c r="F68" s="90"/>
      <c r="G68" s="122" t="s">
        <v>48</v>
      </c>
      <c r="H68" s="87">
        <v>5</v>
      </c>
      <c r="I68" s="91">
        <v>-3.154629225400374</v>
      </c>
      <c r="J68" s="84" t="s">
        <v>36</v>
      </c>
    </row>
    <row r="69" spans="1:10" ht="15">
      <c r="A69" s="92">
        <v>293.92225267720175</v>
      </c>
      <c r="B69" s="93" t="s">
        <v>61</v>
      </c>
      <c r="C69" s="93"/>
      <c r="D69" s="93"/>
      <c r="E69" s="93"/>
      <c r="F69" s="93"/>
      <c r="G69" s="126">
        <v>81.12732516310905</v>
      </c>
      <c r="H69" s="87" t="s">
        <v>7</v>
      </c>
      <c r="I69" s="91">
        <v>5.160473859526656</v>
      </c>
      <c r="J69" s="95">
        <v>0.11023743966694578</v>
      </c>
    </row>
    <row r="70" ht="15">
      <c r="J70" s="82"/>
    </row>
    <row r="71" spans="1:10" ht="15">
      <c r="A71" t="s">
        <v>62</v>
      </c>
      <c r="J71" s="82"/>
    </row>
    <row r="72" spans="1:10" ht="15">
      <c r="A72" s="98" t="s">
        <v>14</v>
      </c>
      <c r="B72" s="99" t="s">
        <v>6</v>
      </c>
      <c r="C72" s="100">
        <v>6.3950445484224945</v>
      </c>
      <c r="D72" s="100">
        <v>-2.549096546652134</v>
      </c>
      <c r="E72" s="100">
        <v>-6.0792514250553955</v>
      </c>
      <c r="F72" s="100">
        <v>-0.947914507625899</v>
      </c>
      <c r="G72" s="100">
        <v>-3.6969770704405773</v>
      </c>
      <c r="H72" s="101" t="s">
        <v>5</v>
      </c>
      <c r="I72" s="100">
        <v>-3.3318630975783843</v>
      </c>
      <c r="J72" s="102" t="s">
        <v>43</v>
      </c>
    </row>
    <row r="73" spans="1:10" ht="15">
      <c r="A73" s="103" t="s">
        <v>51</v>
      </c>
      <c r="B73" s="99">
        <v>2</v>
      </c>
      <c r="C73" s="100">
        <v>-7.15929373204278</v>
      </c>
      <c r="D73" s="100">
        <v>-0.36150192960931626</v>
      </c>
      <c r="E73" s="100">
        <v>8.001</v>
      </c>
      <c r="F73" s="100">
        <v>-4.53799624542423</v>
      </c>
      <c r="G73" s="100">
        <v>1.3896247617889712</v>
      </c>
      <c r="H73" s="101">
        <v>2</v>
      </c>
      <c r="I73" s="100">
        <v>3.901663676817591</v>
      </c>
      <c r="J73" s="103">
        <v>0.045</v>
      </c>
    </row>
    <row r="74" spans="1:10" ht="15">
      <c r="A74" s="104" t="s">
        <v>33</v>
      </c>
      <c r="B74" s="99" t="s">
        <v>7</v>
      </c>
      <c r="C74" s="100">
        <v>0.5797609822733559</v>
      </c>
      <c r="D74" s="100">
        <v>-0.2808797684480396</v>
      </c>
      <c r="E74" s="100">
        <v>0.29430806526657305</v>
      </c>
      <c r="F74" s="100">
        <v>2.833127231478347</v>
      </c>
      <c r="G74" s="100">
        <v>1.8071888446649613</v>
      </c>
      <c r="H74" s="101">
        <v>3</v>
      </c>
      <c r="I74" s="100">
        <v>-3.3953397762401845</v>
      </c>
      <c r="J74" s="102" t="s">
        <v>45</v>
      </c>
    </row>
    <row r="75" spans="1:10" ht="15">
      <c r="A75" s="105">
        <v>8.001</v>
      </c>
      <c r="B75" s="106" t="s">
        <v>48</v>
      </c>
      <c r="C75" s="100">
        <v>92.48820431454187</v>
      </c>
      <c r="D75" s="100">
        <v>6.707470293588518</v>
      </c>
      <c r="E75" s="100">
        <v>101.059916126319</v>
      </c>
      <c r="F75" s="100">
        <v>29.518561746996223</v>
      </c>
      <c r="G75" s="100">
        <v>18.864627958221927</v>
      </c>
      <c r="H75" s="101">
        <v>4</v>
      </c>
      <c r="I75" s="100">
        <v>-3.3840476229405536</v>
      </c>
      <c r="J75" s="107">
        <v>0.09000020889189958</v>
      </c>
    </row>
    <row r="76" spans="1:10" ht="15">
      <c r="A76" s="98" t="s">
        <v>34</v>
      </c>
      <c r="B76" s="108" t="s">
        <v>50</v>
      </c>
      <c r="C76" s="116">
        <v>0.001</v>
      </c>
      <c r="D76" s="117">
        <v>1E-06</v>
      </c>
      <c r="E76" s="109"/>
      <c r="F76" s="109"/>
      <c r="G76" s="106" t="s">
        <v>48</v>
      </c>
      <c r="H76" s="101">
        <v>5</v>
      </c>
      <c r="I76" s="110">
        <v>-4.0356908290197255</v>
      </c>
      <c r="J76" s="98" t="s">
        <v>36</v>
      </c>
    </row>
    <row r="77" spans="1:10" ht="15">
      <c r="A77" s="111">
        <v>348.75766934370387</v>
      </c>
      <c r="B77" s="112" t="s">
        <v>63</v>
      </c>
      <c r="C77" s="112"/>
      <c r="D77" s="112"/>
      <c r="E77" s="112"/>
      <c r="F77" s="112"/>
      <c r="G77" s="113">
        <v>100.11888890403634</v>
      </c>
      <c r="H77" s="101" t="s">
        <v>7</v>
      </c>
      <c r="I77" s="110">
        <v>5.876026444643666</v>
      </c>
      <c r="J77" s="107">
        <v>0.09500584279073145</v>
      </c>
    </row>
    <row r="78" ht="15">
      <c r="J78" s="82"/>
    </row>
    <row r="79" ht="15">
      <c r="J79" s="82"/>
    </row>
    <row r="80" spans="1:10" ht="15">
      <c r="A80" s="84"/>
      <c r="B80" s="85"/>
      <c r="C80" s="86"/>
      <c r="D80" s="86"/>
      <c r="E80" s="86"/>
      <c r="F80" s="86"/>
      <c r="G80" s="86"/>
      <c r="H80" s="87"/>
      <c r="I80" s="86"/>
      <c r="J80" s="84"/>
    </row>
    <row r="81" spans="1:10" ht="15">
      <c r="A81" s="88"/>
      <c r="B81" s="85"/>
      <c r="C81" s="86"/>
      <c r="D81" s="86"/>
      <c r="E81" s="86"/>
      <c r="F81" s="86"/>
      <c r="G81" s="86"/>
      <c r="H81" s="87"/>
      <c r="I81" s="86"/>
      <c r="J81" s="88"/>
    </row>
    <row r="82" spans="1:10" ht="15">
      <c r="A82" s="89"/>
      <c r="B82" s="85"/>
      <c r="C82" s="86"/>
      <c r="D82" s="86"/>
      <c r="E82" s="86"/>
      <c r="F82" s="86"/>
      <c r="G82" s="86"/>
      <c r="H82" s="87"/>
      <c r="I82" s="86"/>
      <c r="J82" s="84"/>
    </row>
    <row r="83" spans="1:10" ht="15">
      <c r="A83" s="89"/>
      <c r="B83" s="97"/>
      <c r="C83" s="86"/>
      <c r="D83" s="86"/>
      <c r="E83" s="86"/>
      <c r="F83" s="86"/>
      <c r="G83" s="86"/>
      <c r="H83" s="87"/>
      <c r="I83" s="86"/>
      <c r="J83" s="88"/>
    </row>
    <row r="84" spans="1:10" ht="15">
      <c r="A84" s="84"/>
      <c r="B84" s="90"/>
      <c r="C84" s="119"/>
      <c r="D84" s="119"/>
      <c r="E84" s="90"/>
      <c r="F84" s="90"/>
      <c r="G84" s="84"/>
      <c r="H84" s="87"/>
      <c r="I84" s="91"/>
      <c r="J84" s="84"/>
    </row>
    <row r="85" spans="1:10" ht="15">
      <c r="A85" s="92"/>
      <c r="B85" s="93"/>
      <c r="C85" s="93"/>
      <c r="D85" s="93"/>
      <c r="E85" s="93"/>
      <c r="F85" s="93"/>
      <c r="G85" s="94"/>
      <c r="H85" s="87"/>
      <c r="I85" s="91"/>
      <c r="J85" s="95"/>
    </row>
    <row r="86" ht="15">
      <c r="J86" s="82"/>
    </row>
    <row r="87" ht="15">
      <c r="J87" s="82"/>
    </row>
    <row r="88" spans="1:10" ht="15">
      <c r="A88" s="31"/>
      <c r="B88" s="55"/>
      <c r="C88" s="35"/>
      <c r="D88" s="35"/>
      <c r="E88" s="35"/>
      <c r="F88" s="35"/>
      <c r="G88" s="35"/>
      <c r="H88" s="20"/>
      <c r="I88" s="35"/>
      <c r="J88" s="31"/>
    </row>
    <row r="89" spans="1:10" ht="15">
      <c r="A89" s="32"/>
      <c r="B89" s="55"/>
      <c r="C89" s="35"/>
      <c r="D89" s="35"/>
      <c r="E89" s="35"/>
      <c r="F89" s="35"/>
      <c r="G89" s="35"/>
      <c r="H89" s="20"/>
      <c r="I89" s="35"/>
      <c r="J89" s="32"/>
    </row>
    <row r="90" spans="1:10" ht="15">
      <c r="A90" s="52"/>
      <c r="B90" s="55"/>
      <c r="C90" s="35"/>
      <c r="D90" s="35"/>
      <c r="E90" s="35"/>
      <c r="F90" s="35"/>
      <c r="G90" s="35"/>
      <c r="H90" s="20"/>
      <c r="I90" s="35"/>
      <c r="J90" s="31"/>
    </row>
    <row r="91" spans="1:10" ht="15">
      <c r="A91" s="52"/>
      <c r="B91" s="96"/>
      <c r="C91" s="35"/>
      <c r="D91" s="35"/>
      <c r="E91" s="35"/>
      <c r="F91" s="35"/>
      <c r="G91" s="35"/>
      <c r="H91" s="20"/>
      <c r="I91" s="35"/>
      <c r="J91" s="32"/>
    </row>
    <row r="92" spans="1:10" ht="15">
      <c r="A92" s="31"/>
      <c r="B92" s="58"/>
      <c r="C92" s="118"/>
      <c r="D92" s="118"/>
      <c r="E92" s="58"/>
      <c r="F92" s="58"/>
      <c r="G92" s="31"/>
      <c r="H92" s="20"/>
      <c r="I92" s="59"/>
      <c r="J92" s="31"/>
    </row>
    <row r="93" spans="1:10" ht="15">
      <c r="A93" s="60"/>
      <c r="B93" s="61"/>
      <c r="C93" s="61"/>
      <c r="D93" s="61"/>
      <c r="E93" s="61"/>
      <c r="F93" s="61"/>
      <c r="G93" s="65"/>
      <c r="H93" s="20"/>
      <c r="I93" s="59"/>
      <c r="J93" s="62"/>
    </row>
    <row r="94" ht="15">
      <c r="J94" s="82"/>
    </row>
    <row r="95" ht="15">
      <c r="J95" s="82"/>
    </row>
    <row r="96" spans="1:10" ht="15">
      <c r="A96" s="31"/>
      <c r="B96" s="55"/>
      <c r="C96" s="35"/>
      <c r="D96" s="35"/>
      <c r="E96" s="35"/>
      <c r="F96" s="35"/>
      <c r="G96" s="35"/>
      <c r="H96" s="20"/>
      <c r="I96" s="35"/>
      <c r="J96" s="31"/>
    </row>
    <row r="97" spans="1:10" ht="15">
      <c r="A97" s="32"/>
      <c r="B97" s="55"/>
      <c r="C97" s="35"/>
      <c r="D97" s="35"/>
      <c r="E97" s="35"/>
      <c r="F97" s="35"/>
      <c r="G97" s="35"/>
      <c r="H97" s="20"/>
      <c r="I97" s="35"/>
      <c r="J97" s="32"/>
    </row>
    <row r="98" spans="1:10" ht="15">
      <c r="A98" s="52"/>
      <c r="B98" s="55"/>
      <c r="C98" s="35"/>
      <c r="D98" s="35"/>
      <c r="E98" s="35"/>
      <c r="F98" s="35"/>
      <c r="G98" s="35"/>
      <c r="H98" s="20"/>
      <c r="I98" s="35"/>
      <c r="J98" s="31"/>
    </row>
    <row r="99" spans="1:10" ht="15">
      <c r="A99" s="52"/>
      <c r="B99" s="96"/>
      <c r="C99" s="35"/>
      <c r="D99" s="35"/>
      <c r="E99" s="35"/>
      <c r="F99" s="35"/>
      <c r="G99" s="35"/>
      <c r="H99" s="20"/>
      <c r="I99" s="35"/>
      <c r="J99" s="32"/>
    </row>
    <row r="100" spans="1:10" ht="15">
      <c r="A100" s="31"/>
      <c r="B100" s="58"/>
      <c r="C100" s="118"/>
      <c r="D100" s="118"/>
      <c r="E100" s="58"/>
      <c r="F100" s="58"/>
      <c r="G100" s="31"/>
      <c r="H100" s="20"/>
      <c r="I100" s="59"/>
      <c r="J100" s="31"/>
    </row>
    <row r="101" spans="1:10" ht="15">
      <c r="A101" s="60"/>
      <c r="B101" s="61"/>
      <c r="C101" s="61"/>
      <c r="D101" s="61"/>
      <c r="E101" s="61"/>
      <c r="F101" s="61"/>
      <c r="G101" s="65"/>
      <c r="H101" s="20"/>
      <c r="I101" s="59"/>
      <c r="J101" s="62"/>
    </row>
    <row r="102" ht="15">
      <c r="J102" s="82"/>
    </row>
    <row r="103" ht="15">
      <c r="J103" s="82"/>
    </row>
    <row r="104" spans="1:10" ht="15">
      <c r="A104" s="31"/>
      <c r="B104" s="55"/>
      <c r="C104" s="35"/>
      <c r="D104" s="35"/>
      <c r="E104" s="35"/>
      <c r="F104" s="35"/>
      <c r="G104" s="35"/>
      <c r="H104" s="20"/>
      <c r="I104" s="35"/>
      <c r="J104" s="31"/>
    </row>
    <row r="105" spans="1:10" ht="15">
      <c r="A105" s="32"/>
      <c r="B105" s="55"/>
      <c r="C105" s="35"/>
      <c r="D105" s="35"/>
      <c r="E105" s="35"/>
      <c r="F105" s="35"/>
      <c r="G105" s="35"/>
      <c r="H105" s="20"/>
      <c r="I105" s="35"/>
      <c r="J105" s="32"/>
    </row>
    <row r="106" spans="1:10" ht="15">
      <c r="A106" s="52"/>
      <c r="B106" s="55"/>
      <c r="C106" s="35"/>
      <c r="D106" s="35"/>
      <c r="E106" s="35"/>
      <c r="F106" s="35"/>
      <c r="G106" s="35"/>
      <c r="H106" s="20"/>
      <c r="I106" s="35"/>
      <c r="J106" s="31"/>
    </row>
    <row r="107" spans="1:10" ht="15">
      <c r="A107" s="52"/>
      <c r="B107" s="96"/>
      <c r="C107" s="35"/>
      <c r="D107" s="35"/>
      <c r="E107" s="35"/>
      <c r="F107" s="35"/>
      <c r="G107" s="35"/>
      <c r="H107" s="20"/>
      <c r="I107" s="35"/>
      <c r="J107" s="32"/>
    </row>
    <row r="108" spans="1:10" ht="15">
      <c r="A108" s="31"/>
      <c r="B108" s="58"/>
      <c r="C108" s="118"/>
      <c r="D108" s="118"/>
      <c r="E108" s="58"/>
      <c r="F108" s="58"/>
      <c r="G108" s="31"/>
      <c r="H108" s="20"/>
      <c r="I108" s="59"/>
      <c r="J108" s="31"/>
    </row>
    <row r="109" spans="1:10" ht="15">
      <c r="A109" s="60"/>
      <c r="B109" s="61"/>
      <c r="C109" s="61"/>
      <c r="D109" s="61"/>
      <c r="E109" s="61"/>
      <c r="F109" s="61"/>
      <c r="G109" s="65"/>
      <c r="H109" s="20"/>
      <c r="I109" s="59"/>
      <c r="J109" s="62"/>
    </row>
    <row r="110" ht="15">
      <c r="J110" s="82"/>
    </row>
    <row r="111" ht="15">
      <c r="J111" s="82"/>
    </row>
    <row r="112" spans="1:10" ht="15">
      <c r="A112" s="84"/>
      <c r="B112" s="85"/>
      <c r="C112" s="86"/>
      <c r="D112" s="86"/>
      <c r="E112" s="86"/>
      <c r="F112" s="86"/>
      <c r="G112" s="86"/>
      <c r="H112" s="87"/>
      <c r="I112" s="86"/>
      <c r="J112" s="84"/>
    </row>
    <row r="113" spans="1:10" ht="15">
      <c r="A113" s="88"/>
      <c r="B113" s="85"/>
      <c r="C113" s="86"/>
      <c r="D113" s="86"/>
      <c r="E113" s="86"/>
      <c r="F113" s="86"/>
      <c r="G113" s="86"/>
      <c r="H113" s="87"/>
      <c r="I113" s="86"/>
      <c r="J113" s="88"/>
    </row>
    <row r="114" spans="1:10" ht="15">
      <c r="A114" s="89"/>
      <c r="B114" s="85"/>
      <c r="C114" s="86"/>
      <c r="D114" s="86"/>
      <c r="E114" s="86"/>
      <c r="F114" s="86"/>
      <c r="G114" s="86"/>
      <c r="H114" s="87"/>
      <c r="I114" s="86"/>
      <c r="J114" s="84"/>
    </row>
    <row r="115" spans="1:10" ht="15">
      <c r="A115" s="89"/>
      <c r="B115" s="97"/>
      <c r="C115" s="86"/>
      <c r="D115" s="86"/>
      <c r="E115" s="86"/>
      <c r="F115" s="86"/>
      <c r="G115" s="86"/>
      <c r="H115" s="87"/>
      <c r="I115" s="86"/>
      <c r="J115" s="88"/>
    </row>
    <row r="116" spans="1:10" ht="15">
      <c r="A116" s="84"/>
      <c r="B116" s="90"/>
      <c r="C116" s="119"/>
      <c r="D116" s="119"/>
      <c r="E116" s="90"/>
      <c r="F116" s="90"/>
      <c r="G116" s="84"/>
      <c r="H116" s="87"/>
      <c r="I116" s="91"/>
      <c r="J116" s="84"/>
    </row>
    <row r="117" spans="1:10" ht="15">
      <c r="A117" s="92"/>
      <c r="B117" s="93"/>
      <c r="C117" s="93"/>
      <c r="D117" s="93"/>
      <c r="E117" s="93"/>
      <c r="F117" s="93"/>
      <c r="G117" s="94"/>
      <c r="H117" s="87"/>
      <c r="I117" s="91"/>
      <c r="J117" s="95"/>
    </row>
    <row r="120" spans="1:10" ht="15">
      <c r="A120" s="31"/>
      <c r="B120" s="55"/>
      <c r="C120" s="35"/>
      <c r="D120" s="35"/>
      <c r="E120" s="35"/>
      <c r="F120" s="35"/>
      <c r="G120" s="35"/>
      <c r="H120" s="20"/>
      <c r="I120" s="35"/>
      <c r="J120" s="70"/>
    </row>
    <row r="121" spans="1:10" ht="15">
      <c r="A121" s="32"/>
      <c r="B121" s="55"/>
      <c r="C121" s="35"/>
      <c r="D121" s="35"/>
      <c r="E121" s="35"/>
      <c r="F121" s="35"/>
      <c r="G121" s="35"/>
      <c r="H121" s="20"/>
      <c r="I121" s="35"/>
      <c r="J121" s="32"/>
    </row>
    <row r="122" spans="1:10" ht="15">
      <c r="A122" s="74"/>
      <c r="B122" s="55"/>
      <c r="C122" s="35"/>
      <c r="D122" s="35"/>
      <c r="E122" s="35"/>
      <c r="F122" s="35"/>
      <c r="G122" s="35"/>
      <c r="H122" s="20"/>
      <c r="I122" s="35"/>
      <c r="J122" s="70"/>
    </row>
    <row r="123" spans="1:10" ht="15">
      <c r="A123" s="52"/>
      <c r="B123" s="69"/>
      <c r="C123" s="35"/>
      <c r="D123" s="35"/>
      <c r="E123" s="35"/>
      <c r="F123" s="35"/>
      <c r="G123" s="35"/>
      <c r="H123" s="20"/>
      <c r="I123" s="35"/>
      <c r="J123" s="62"/>
    </row>
    <row r="124" spans="1:10" ht="15">
      <c r="A124" s="31"/>
      <c r="B124" s="58"/>
      <c r="C124" s="118"/>
      <c r="D124" s="118"/>
      <c r="E124" s="58"/>
      <c r="F124" s="58"/>
      <c r="G124" s="69"/>
      <c r="H124" s="20"/>
      <c r="I124" s="59"/>
      <c r="J124" s="31"/>
    </row>
    <row r="125" spans="1:10" ht="15">
      <c r="A125" s="60"/>
      <c r="B125" s="61"/>
      <c r="C125" s="61"/>
      <c r="D125" s="61"/>
      <c r="E125" s="61"/>
      <c r="F125" s="61"/>
      <c r="G125" s="83"/>
      <c r="H125" s="20"/>
      <c r="I125" s="59"/>
      <c r="J125" s="62"/>
    </row>
    <row r="128" spans="1:10" ht="15">
      <c r="A128" s="31"/>
      <c r="B128" s="55"/>
      <c r="C128" s="35"/>
      <c r="D128" s="35"/>
      <c r="E128" s="35"/>
      <c r="F128" s="35"/>
      <c r="G128" s="35"/>
      <c r="H128" s="20"/>
      <c r="I128" s="35"/>
      <c r="J128" s="70"/>
    </row>
    <row r="129" spans="1:10" ht="15">
      <c r="A129" s="32"/>
      <c r="B129" s="55"/>
      <c r="C129" s="35"/>
      <c r="D129" s="35"/>
      <c r="E129" s="35"/>
      <c r="F129" s="35"/>
      <c r="G129" s="35"/>
      <c r="H129" s="20"/>
      <c r="I129" s="35"/>
      <c r="J129" s="32"/>
    </row>
    <row r="130" spans="1:10" ht="15">
      <c r="A130" s="74"/>
      <c r="B130" s="55"/>
      <c r="C130" s="35"/>
      <c r="D130" s="35"/>
      <c r="E130" s="35"/>
      <c r="F130" s="35"/>
      <c r="G130" s="35"/>
      <c r="H130" s="20"/>
      <c r="I130" s="35"/>
      <c r="J130" s="70"/>
    </row>
    <row r="131" spans="1:10" ht="15">
      <c r="A131" s="52"/>
      <c r="B131" s="69"/>
      <c r="C131" s="35"/>
      <c r="D131" s="35"/>
      <c r="E131" s="35"/>
      <c r="F131" s="35"/>
      <c r="G131" s="35"/>
      <c r="H131" s="20"/>
      <c r="I131" s="35"/>
      <c r="J131" s="62"/>
    </row>
    <row r="132" spans="1:10" ht="15">
      <c r="A132" s="31"/>
      <c r="B132" s="58"/>
      <c r="C132" s="118"/>
      <c r="D132" s="118"/>
      <c r="E132" s="58"/>
      <c r="F132" s="58"/>
      <c r="G132" s="69"/>
      <c r="H132" s="20"/>
      <c r="I132" s="59"/>
      <c r="J132" s="31"/>
    </row>
    <row r="133" spans="1:10" ht="15">
      <c r="A133" s="60"/>
      <c r="B133" s="61"/>
      <c r="C133" s="61"/>
      <c r="D133" s="61"/>
      <c r="E133" s="61"/>
      <c r="F133" s="61"/>
      <c r="G133" s="83"/>
      <c r="H133" s="20"/>
      <c r="I133" s="59"/>
      <c r="J133" s="62"/>
    </row>
    <row r="136" spans="1:10" ht="15">
      <c r="A136" s="31"/>
      <c r="B136" s="55"/>
      <c r="C136" s="35"/>
      <c r="D136" s="35"/>
      <c r="E136" s="35"/>
      <c r="F136" s="35"/>
      <c r="G136" s="35"/>
      <c r="H136" s="20"/>
      <c r="I136" s="35"/>
      <c r="J136" s="70"/>
    </row>
    <row r="137" spans="1:10" ht="15">
      <c r="A137" s="32"/>
      <c r="B137" s="55"/>
      <c r="C137" s="35"/>
      <c r="D137" s="35"/>
      <c r="E137" s="35"/>
      <c r="F137" s="35"/>
      <c r="G137" s="35"/>
      <c r="H137" s="20"/>
      <c r="I137" s="35"/>
      <c r="J137" s="32"/>
    </row>
    <row r="138" spans="1:10" ht="15">
      <c r="A138" s="74"/>
      <c r="B138" s="55"/>
      <c r="C138" s="35"/>
      <c r="D138" s="35"/>
      <c r="E138" s="35"/>
      <c r="F138" s="35"/>
      <c r="G138" s="35"/>
      <c r="H138" s="20"/>
      <c r="I138" s="35"/>
      <c r="J138" s="70"/>
    </row>
    <row r="139" spans="1:10" ht="15">
      <c r="A139" s="52"/>
      <c r="B139" s="69"/>
      <c r="C139" s="35"/>
      <c r="D139" s="35"/>
      <c r="E139" s="35"/>
      <c r="F139" s="35"/>
      <c r="G139" s="35"/>
      <c r="H139" s="20"/>
      <c r="I139" s="35"/>
      <c r="J139" s="62"/>
    </row>
    <row r="140" spans="1:10" ht="15">
      <c r="A140" s="31"/>
      <c r="B140" s="58"/>
      <c r="C140" s="118"/>
      <c r="D140" s="118"/>
      <c r="E140" s="58"/>
      <c r="F140" s="58"/>
      <c r="G140" s="69"/>
      <c r="H140" s="20"/>
      <c r="I140" s="59"/>
      <c r="J140" s="31"/>
    </row>
    <row r="141" spans="1:10" ht="15">
      <c r="A141" s="60"/>
      <c r="B141" s="61"/>
      <c r="C141" s="61"/>
      <c r="D141" s="61"/>
      <c r="E141" s="61"/>
      <c r="F141" s="61"/>
      <c r="G141" s="83"/>
      <c r="H141" s="20"/>
      <c r="I141" s="59"/>
      <c r="J141" s="62"/>
    </row>
    <row r="144" spans="1:10" ht="15">
      <c r="A144" s="31"/>
      <c r="B144" s="55"/>
      <c r="C144" s="35"/>
      <c r="D144" s="35"/>
      <c r="E144" s="35"/>
      <c r="F144" s="35"/>
      <c r="G144" s="35"/>
      <c r="H144" s="20"/>
      <c r="I144" s="35"/>
      <c r="J144" s="70"/>
    </row>
    <row r="145" spans="1:10" ht="15">
      <c r="A145" s="32"/>
      <c r="B145" s="55"/>
      <c r="C145" s="35"/>
      <c r="D145" s="35"/>
      <c r="E145" s="35"/>
      <c r="F145" s="35"/>
      <c r="G145" s="35"/>
      <c r="H145" s="20"/>
      <c r="I145" s="35"/>
      <c r="J145" s="32"/>
    </row>
    <row r="146" spans="1:10" ht="15">
      <c r="A146" s="74"/>
      <c r="B146" s="55"/>
      <c r="C146" s="35"/>
      <c r="D146" s="35"/>
      <c r="E146" s="35"/>
      <c r="F146" s="35"/>
      <c r="G146" s="35"/>
      <c r="H146" s="20"/>
      <c r="I146" s="35"/>
      <c r="J146" s="70"/>
    </row>
    <row r="147" spans="1:10" ht="15">
      <c r="A147" s="52"/>
      <c r="B147" s="69"/>
      <c r="C147" s="35"/>
      <c r="D147" s="35"/>
      <c r="E147" s="35"/>
      <c r="F147" s="35"/>
      <c r="G147" s="35"/>
      <c r="H147" s="20"/>
      <c r="I147" s="35"/>
      <c r="J147" s="62"/>
    </row>
    <row r="148" spans="1:10" ht="15">
      <c r="A148" s="31"/>
      <c r="B148" s="58"/>
      <c r="C148" s="118"/>
      <c r="D148" s="118"/>
      <c r="E148" s="58"/>
      <c r="F148" s="58"/>
      <c r="G148" s="69"/>
      <c r="H148" s="20"/>
      <c r="I148" s="59"/>
      <c r="J148" s="31"/>
    </row>
    <row r="149" spans="1:10" ht="15">
      <c r="A149" s="60"/>
      <c r="B149" s="61"/>
      <c r="C149" s="61"/>
      <c r="D149" s="61"/>
      <c r="E149" s="61"/>
      <c r="F149" s="61"/>
      <c r="G149" s="83"/>
      <c r="H149" s="20"/>
      <c r="I149" s="59"/>
      <c r="J149" s="62"/>
    </row>
  </sheetData>
  <printOptions/>
  <pageMargins left="0.75" right="0.75" top="0.75" bottom="0.5" header="0.5" footer="0.5"/>
  <pageSetup fitToHeight="1" fitToWidth="1" horizontalDpi="300" verticalDpi="300" orientation="portrait" scale="42" r:id="rId2"/>
  <headerFooter alignWithMargins="0">
    <oddHeader>&amp;L&amp;20File - &amp;F&amp;C&amp;20Worksheet - &amp;A&amp;R&amp;20&amp;D -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Q149"/>
  <sheetViews>
    <sheetView zoomScale="60" zoomScaleNormal="60" workbookViewId="0" topLeftCell="A1">
      <selection activeCell="C16" sqref="C16"/>
    </sheetView>
  </sheetViews>
  <sheetFormatPr defaultColWidth="8.88671875" defaultRowHeight="15"/>
  <cols>
    <col min="10" max="10" width="9.5546875" style="0" customWidth="1"/>
  </cols>
  <sheetData>
    <row r="2" ht="15">
      <c r="A2" s="31" t="str">
        <f>A16</f>
        <v>Set ?</v>
      </c>
    </row>
    <row r="3" ht="15">
      <c r="A3" s="52" t="str">
        <f>A17</f>
        <v>Run ?</v>
      </c>
    </row>
    <row r="4" spans="1:17" ht="18">
      <c r="A4" s="73" t="s">
        <v>25</v>
      </c>
      <c r="B4" s="20">
        <f>A27</f>
        <v>0</v>
      </c>
      <c r="C4" s="20">
        <f>A35</f>
        <v>0</v>
      </c>
      <c r="D4" s="20">
        <f>A43</f>
        <v>0</v>
      </c>
      <c r="E4" s="20">
        <f>A51</f>
        <v>0</v>
      </c>
      <c r="F4" s="20">
        <f>A59</f>
        <v>0</v>
      </c>
      <c r="G4" s="20">
        <f>A67</f>
        <v>0</v>
      </c>
      <c r="H4" s="20">
        <f>A75</f>
        <v>0</v>
      </c>
      <c r="I4" s="20">
        <f>A83</f>
        <v>0</v>
      </c>
      <c r="J4" s="20">
        <f>A91</f>
        <v>0</v>
      </c>
      <c r="K4" s="20">
        <f>A99</f>
        <v>0</v>
      </c>
      <c r="L4" s="20">
        <f>A107</f>
        <v>0</v>
      </c>
      <c r="M4" s="20">
        <f>$A115</f>
        <v>0</v>
      </c>
      <c r="N4" s="20">
        <f>$A123</f>
        <v>0</v>
      </c>
      <c r="O4" s="20">
        <f>$A131</f>
        <v>0</v>
      </c>
      <c r="P4" s="20">
        <f>$A139</f>
        <v>0</v>
      </c>
      <c r="Q4" s="20">
        <f>$A147</f>
        <v>0</v>
      </c>
    </row>
    <row r="5" spans="1:17" ht="18">
      <c r="A5" s="31" t="s">
        <v>35</v>
      </c>
      <c r="B5" s="66">
        <f>A29</f>
        <v>0</v>
      </c>
      <c r="C5" s="66">
        <f>A37</f>
        <v>0</v>
      </c>
      <c r="D5" s="66">
        <f>A45</f>
        <v>0</v>
      </c>
      <c r="E5" s="66">
        <f>A53</f>
        <v>0</v>
      </c>
      <c r="F5" s="66">
        <f>A61</f>
        <v>0</v>
      </c>
      <c r="G5" s="66">
        <f>A69</f>
        <v>0</v>
      </c>
      <c r="H5" s="66">
        <f>A77</f>
        <v>0</v>
      </c>
      <c r="I5" s="66">
        <f>A85</f>
        <v>0</v>
      </c>
      <c r="J5" s="66">
        <f>A93</f>
        <v>0</v>
      </c>
      <c r="K5" s="66">
        <f>A101</f>
        <v>0</v>
      </c>
      <c r="L5" s="66">
        <f>A109</f>
        <v>0</v>
      </c>
      <c r="M5" s="66">
        <f>$A117</f>
        <v>0</v>
      </c>
      <c r="N5" s="66">
        <f>$A125</f>
        <v>0</v>
      </c>
      <c r="O5" s="66">
        <f>$A133</f>
        <v>0</v>
      </c>
      <c r="P5" s="66">
        <f>$A141</f>
        <v>0</v>
      </c>
      <c r="Q5" s="66">
        <f>$A149</f>
        <v>0</v>
      </c>
    </row>
    <row r="6" spans="1:17" ht="18">
      <c r="A6" s="20" t="s">
        <v>38</v>
      </c>
      <c r="B6" s="66" t="e">
        <f aca="true" t="shared" si="0" ref="B6:Q6">B5/B4</f>
        <v>#DIV/0!</v>
      </c>
      <c r="C6" s="66" t="e">
        <f t="shared" si="0"/>
        <v>#DIV/0!</v>
      </c>
      <c r="D6" s="66" t="e">
        <f t="shared" si="0"/>
        <v>#DIV/0!</v>
      </c>
      <c r="E6" s="66" t="e">
        <f t="shared" si="0"/>
        <v>#DIV/0!</v>
      </c>
      <c r="F6" s="66" t="e">
        <f t="shared" si="0"/>
        <v>#DIV/0!</v>
      </c>
      <c r="G6" s="66" t="e">
        <f t="shared" si="0"/>
        <v>#DIV/0!</v>
      </c>
      <c r="H6" s="66" t="e">
        <f t="shared" si="0"/>
        <v>#DIV/0!</v>
      </c>
      <c r="I6" s="66" t="e">
        <f t="shared" si="0"/>
        <v>#DIV/0!</v>
      </c>
      <c r="J6" s="66" t="e">
        <f t="shared" si="0"/>
        <v>#DIV/0!</v>
      </c>
      <c r="K6" s="66" t="e">
        <f t="shared" si="0"/>
        <v>#DIV/0!</v>
      </c>
      <c r="L6" s="66" t="e">
        <f t="shared" si="0"/>
        <v>#DIV/0!</v>
      </c>
      <c r="M6" s="66" t="e">
        <f t="shared" si="0"/>
        <v>#DIV/0!</v>
      </c>
      <c r="N6" s="66" t="e">
        <f t="shared" si="0"/>
        <v>#DIV/0!</v>
      </c>
      <c r="O6" s="66" t="e">
        <f t="shared" si="0"/>
        <v>#DIV/0!</v>
      </c>
      <c r="P6" s="66" t="e">
        <f t="shared" si="0"/>
        <v>#DIV/0!</v>
      </c>
      <c r="Q6" s="66" t="e">
        <f t="shared" si="0"/>
        <v>#DIV/0!</v>
      </c>
    </row>
    <row r="7" spans="1:17" ht="18">
      <c r="A7" s="73" t="s">
        <v>42</v>
      </c>
      <c r="B7" s="20">
        <f>J25</f>
        <v>0</v>
      </c>
      <c r="C7" s="20">
        <f>J33</f>
        <v>0</v>
      </c>
      <c r="D7" s="20">
        <f>J41</f>
        <v>0</v>
      </c>
      <c r="E7" s="20">
        <f>J49</f>
        <v>0</v>
      </c>
      <c r="F7" s="20">
        <f>J57</f>
        <v>0</v>
      </c>
      <c r="G7" s="20">
        <f>J65</f>
        <v>0</v>
      </c>
      <c r="H7" s="20">
        <f>J73</f>
        <v>0</v>
      </c>
      <c r="I7" s="20">
        <f>J81</f>
        <v>0</v>
      </c>
      <c r="J7" s="20">
        <f>J89</f>
        <v>0</v>
      </c>
      <c r="K7" s="20">
        <f>J97</f>
        <v>0</v>
      </c>
      <c r="L7" s="20">
        <f>J105</f>
        <v>0</v>
      </c>
      <c r="M7" s="20">
        <f>$J113</f>
        <v>0</v>
      </c>
      <c r="N7" s="20">
        <f>$J121</f>
        <v>0</v>
      </c>
      <c r="O7" s="20">
        <f>$J129</f>
        <v>0</v>
      </c>
      <c r="P7" s="20">
        <f>$J137</f>
        <v>0</v>
      </c>
      <c r="Q7" s="20">
        <f>$J145</f>
        <v>0</v>
      </c>
    </row>
    <row r="8" spans="1:17" ht="18">
      <c r="A8" s="31" t="s">
        <v>37</v>
      </c>
      <c r="B8" s="66">
        <f>J29</f>
        <v>0</v>
      </c>
      <c r="C8" s="66">
        <f>J37</f>
        <v>0</v>
      </c>
      <c r="D8" s="66">
        <f>J45</f>
        <v>0</v>
      </c>
      <c r="E8" s="66">
        <f>J53</f>
        <v>0</v>
      </c>
      <c r="F8" s="66">
        <f>J61</f>
        <v>0</v>
      </c>
      <c r="G8" s="66">
        <f>J69</f>
        <v>0</v>
      </c>
      <c r="H8" s="66">
        <f>J77</f>
        <v>0</v>
      </c>
      <c r="I8" s="66">
        <f>J85</f>
        <v>0</v>
      </c>
      <c r="J8" s="66">
        <f>J93</f>
        <v>0</v>
      </c>
      <c r="K8" s="66">
        <f>J101</f>
        <v>0</v>
      </c>
      <c r="L8" s="66">
        <f>J109</f>
        <v>0</v>
      </c>
      <c r="M8" s="66">
        <f>$J117</f>
        <v>0</v>
      </c>
      <c r="N8" s="66">
        <f>$J125</f>
        <v>0</v>
      </c>
      <c r="O8" s="66">
        <f>$J133</f>
        <v>0</v>
      </c>
      <c r="P8" s="66">
        <f>$J141</f>
        <v>0</v>
      </c>
      <c r="Q8" s="66">
        <f>$J149</f>
        <v>0</v>
      </c>
    </row>
    <row r="9" spans="1:17" ht="18">
      <c r="A9" s="20" t="s">
        <v>49</v>
      </c>
      <c r="B9" s="67" t="e">
        <f aca="true" t="shared" si="1" ref="B9:Q9">B8/B7</f>
        <v>#DIV/0!</v>
      </c>
      <c r="C9" s="67" t="e">
        <f t="shared" si="1"/>
        <v>#DIV/0!</v>
      </c>
      <c r="D9" s="67" t="e">
        <f t="shared" si="1"/>
        <v>#DIV/0!</v>
      </c>
      <c r="E9" s="67" t="e">
        <f t="shared" si="1"/>
        <v>#DIV/0!</v>
      </c>
      <c r="F9" s="67" t="e">
        <f t="shared" si="1"/>
        <v>#DIV/0!</v>
      </c>
      <c r="G9" s="67" t="e">
        <f t="shared" si="1"/>
        <v>#DIV/0!</v>
      </c>
      <c r="H9" s="67" t="e">
        <f t="shared" si="1"/>
        <v>#DIV/0!</v>
      </c>
      <c r="I9" s="67" t="e">
        <f t="shared" si="1"/>
        <v>#DIV/0!</v>
      </c>
      <c r="J9" s="67" t="e">
        <f t="shared" si="1"/>
        <v>#DIV/0!</v>
      </c>
      <c r="K9" s="67" t="e">
        <f t="shared" si="1"/>
        <v>#DIV/0!</v>
      </c>
      <c r="L9" s="67" t="e">
        <f t="shared" si="1"/>
        <v>#DIV/0!</v>
      </c>
      <c r="M9" s="67" t="e">
        <f t="shared" si="1"/>
        <v>#DIV/0!</v>
      </c>
      <c r="N9" s="67" t="e">
        <f t="shared" si="1"/>
        <v>#DIV/0!</v>
      </c>
      <c r="O9" s="67" t="e">
        <f t="shared" si="1"/>
        <v>#DIV/0!</v>
      </c>
      <c r="P9" s="67" t="e">
        <f t="shared" si="1"/>
        <v>#DIV/0!</v>
      </c>
      <c r="Q9" s="67" t="e">
        <f t="shared" si="1"/>
        <v>#DIV/0!</v>
      </c>
    </row>
    <row r="10" spans="1:17" ht="15">
      <c r="A10" s="20" t="s">
        <v>19</v>
      </c>
      <c r="B10" s="67">
        <f aca="true" t="shared" si="2" ref="B10:Q10">B5*B8</f>
        <v>0</v>
      </c>
      <c r="C10" s="67">
        <f t="shared" si="2"/>
        <v>0</v>
      </c>
      <c r="D10" s="67">
        <f t="shared" si="2"/>
        <v>0</v>
      </c>
      <c r="E10" s="67">
        <f t="shared" si="2"/>
        <v>0</v>
      </c>
      <c r="F10" s="67">
        <f t="shared" si="2"/>
        <v>0</v>
      </c>
      <c r="G10" s="67">
        <f t="shared" si="2"/>
        <v>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</row>
    <row r="13" spans="2:9" ht="17.25">
      <c r="B13" s="7" t="s">
        <v>4</v>
      </c>
      <c r="C13" s="8"/>
      <c r="D13" s="8"/>
      <c r="E13" s="8"/>
      <c r="F13" s="8"/>
      <c r="G13" s="9"/>
      <c r="H13" s="49" t="s">
        <v>0</v>
      </c>
      <c r="I13" s="49"/>
    </row>
    <row r="14" spans="2:9" ht="15">
      <c r="B14" s="10" t="s">
        <v>1</v>
      </c>
      <c r="C14" s="11"/>
      <c r="D14" s="11"/>
      <c r="E14" s="11"/>
      <c r="F14" s="11"/>
      <c r="G14" s="12"/>
      <c r="H14" s="50" t="s">
        <v>1</v>
      </c>
      <c r="I14" s="50"/>
    </row>
    <row r="15" spans="2:9" ht="15">
      <c r="B15" s="19"/>
      <c r="C15" s="20" t="s">
        <v>5</v>
      </c>
      <c r="D15" s="20">
        <v>2</v>
      </c>
      <c r="E15" s="20">
        <v>3</v>
      </c>
      <c r="F15" s="20">
        <v>4</v>
      </c>
      <c r="G15" s="20">
        <v>5</v>
      </c>
      <c r="H15" s="20"/>
      <c r="I15" s="20"/>
    </row>
    <row r="16" spans="1:9" ht="15">
      <c r="A16" s="31" t="s">
        <v>53</v>
      </c>
      <c r="B16" s="55" t="s">
        <v>6</v>
      </c>
      <c r="C16" s="35"/>
      <c r="D16" s="35"/>
      <c r="E16" s="35"/>
      <c r="F16" s="35"/>
      <c r="G16" s="35"/>
      <c r="H16" s="20" t="s">
        <v>5</v>
      </c>
      <c r="I16" s="35"/>
    </row>
    <row r="17" spans="1:9" ht="15">
      <c r="A17" s="32" t="s">
        <v>52</v>
      </c>
      <c r="B17" s="55">
        <v>2</v>
      </c>
      <c r="C17" s="35"/>
      <c r="D17" s="35"/>
      <c r="E17" s="35"/>
      <c r="F17" s="35"/>
      <c r="G17" s="35"/>
      <c r="H17" s="20">
        <v>2</v>
      </c>
      <c r="I17" s="35"/>
    </row>
    <row r="18" spans="1:10" ht="18">
      <c r="A18" s="52" t="s">
        <v>15</v>
      </c>
      <c r="B18" s="55" t="s">
        <v>7</v>
      </c>
      <c r="C18" s="35"/>
      <c r="D18" s="35"/>
      <c r="E18" s="35"/>
      <c r="F18" s="35"/>
      <c r="G18" s="35"/>
      <c r="H18" s="20">
        <v>3</v>
      </c>
      <c r="I18" s="35"/>
      <c r="J18" s="70" t="s">
        <v>41</v>
      </c>
    </row>
    <row r="19" spans="1:10" ht="18">
      <c r="A19" s="52" t="s">
        <v>18</v>
      </c>
      <c r="B19" s="69" t="s">
        <v>23</v>
      </c>
      <c r="C19" s="35">
        <f>C16^2+C17^2+C18^2</f>
        <v>0</v>
      </c>
      <c r="D19" s="35">
        <f>D16^2+D17^2+D18^2</f>
        <v>0</v>
      </c>
      <c r="E19" s="35">
        <f>E16^2+E17^2+E18^2</f>
        <v>0</v>
      </c>
      <c r="F19" s="35">
        <f>F16^2+F17^2+F18^2</f>
        <v>0</v>
      </c>
      <c r="G19" s="57">
        <f>G16^2+G17^2+G18^2</f>
        <v>0</v>
      </c>
      <c r="H19" s="20">
        <v>4</v>
      </c>
      <c r="I19" s="35"/>
      <c r="J19" s="62"/>
    </row>
    <row r="20" spans="1:10" ht="18">
      <c r="A20" s="31" t="s">
        <v>35</v>
      </c>
      <c r="B20" s="58"/>
      <c r="C20" s="58"/>
      <c r="D20" s="58"/>
      <c r="E20" s="58"/>
      <c r="F20" s="58"/>
      <c r="G20" s="69" t="s">
        <v>23</v>
      </c>
      <c r="H20" s="55">
        <v>5</v>
      </c>
      <c r="I20" s="35"/>
      <c r="J20" s="31" t="s">
        <v>37</v>
      </c>
    </row>
    <row r="21" spans="1:10" ht="15">
      <c r="A21" s="60">
        <f>SUM(C19:G19,G21)</f>
        <v>0</v>
      </c>
      <c r="B21" s="61"/>
      <c r="C21" s="61"/>
      <c r="D21" s="61"/>
      <c r="E21" s="61"/>
      <c r="F21" s="61"/>
      <c r="G21" s="65">
        <f>I16^2+I17^2+I18^2+I19^2+I20^2+I21^2</f>
        <v>0</v>
      </c>
      <c r="H21" s="55" t="s">
        <v>7</v>
      </c>
      <c r="I21" s="35"/>
      <c r="J21" s="62"/>
    </row>
    <row r="24" spans="1:10" ht="15">
      <c r="A24" s="31"/>
      <c r="B24" s="55"/>
      <c r="C24" s="35"/>
      <c r="D24" s="35"/>
      <c r="E24" s="35"/>
      <c r="F24" s="35"/>
      <c r="G24" s="35"/>
      <c r="H24" s="20"/>
      <c r="I24" s="35"/>
      <c r="J24" s="31"/>
    </row>
    <row r="25" spans="1:10" ht="15">
      <c r="A25" s="32"/>
      <c r="B25" s="55"/>
      <c r="C25" s="35"/>
      <c r="D25" s="35"/>
      <c r="E25" s="35"/>
      <c r="F25" s="35"/>
      <c r="G25" s="35"/>
      <c r="H25" s="20"/>
      <c r="I25" s="35"/>
      <c r="J25" s="32"/>
    </row>
    <row r="26" spans="1:10" ht="15">
      <c r="A26" s="52"/>
      <c r="B26" s="55"/>
      <c r="C26" s="35"/>
      <c r="D26" s="35"/>
      <c r="E26" s="35"/>
      <c r="F26" s="35"/>
      <c r="G26" s="35"/>
      <c r="H26" s="20"/>
      <c r="I26" s="35"/>
      <c r="J26" s="31"/>
    </row>
    <row r="27" spans="1:10" ht="15">
      <c r="A27" s="52"/>
      <c r="B27" s="96"/>
      <c r="C27" s="35"/>
      <c r="D27" s="35"/>
      <c r="E27" s="35"/>
      <c r="F27" s="35"/>
      <c r="G27" s="35"/>
      <c r="H27" s="20"/>
      <c r="I27" s="35"/>
      <c r="J27" s="32"/>
    </row>
    <row r="28" spans="1:10" ht="15">
      <c r="A28" s="31"/>
      <c r="B28" s="58"/>
      <c r="C28" s="118"/>
      <c r="D28" s="118"/>
      <c r="E28" s="58"/>
      <c r="F28" s="58"/>
      <c r="G28" s="31"/>
      <c r="H28" s="20"/>
      <c r="I28" s="59"/>
      <c r="J28" s="31"/>
    </row>
    <row r="29" spans="1:10" ht="15">
      <c r="A29" s="60"/>
      <c r="B29" s="61"/>
      <c r="C29" s="61"/>
      <c r="D29" s="61"/>
      <c r="E29" s="61"/>
      <c r="F29" s="61"/>
      <c r="G29" s="65"/>
      <c r="H29" s="20"/>
      <c r="I29" s="59"/>
      <c r="J29" s="62"/>
    </row>
    <row r="32" spans="1:10" ht="15">
      <c r="A32" s="31"/>
      <c r="B32" s="55"/>
      <c r="C32" s="35"/>
      <c r="D32" s="35"/>
      <c r="E32" s="35"/>
      <c r="F32" s="35"/>
      <c r="G32" s="35"/>
      <c r="H32" s="20"/>
      <c r="I32" s="35"/>
      <c r="J32" s="31"/>
    </row>
    <row r="33" spans="1:10" ht="15">
      <c r="A33" s="32"/>
      <c r="B33" s="55"/>
      <c r="C33" s="35"/>
      <c r="D33" s="35"/>
      <c r="E33" s="35"/>
      <c r="F33" s="35"/>
      <c r="G33" s="35"/>
      <c r="H33" s="20"/>
      <c r="I33" s="35"/>
      <c r="J33" s="32"/>
    </row>
    <row r="34" spans="1:10" ht="15">
      <c r="A34" s="52"/>
      <c r="B34" s="55"/>
      <c r="C34" s="35"/>
      <c r="D34" s="35"/>
      <c r="E34" s="35"/>
      <c r="F34" s="35"/>
      <c r="G34" s="35"/>
      <c r="H34" s="20"/>
      <c r="I34" s="35"/>
      <c r="J34" s="31"/>
    </row>
    <row r="35" spans="1:10" ht="15">
      <c r="A35" s="52"/>
      <c r="B35" s="96"/>
      <c r="C35" s="35"/>
      <c r="D35" s="35"/>
      <c r="E35" s="35"/>
      <c r="F35" s="35"/>
      <c r="G35" s="35"/>
      <c r="H35" s="20"/>
      <c r="I35" s="35"/>
      <c r="J35" s="32"/>
    </row>
    <row r="36" spans="1:10" ht="15">
      <c r="A36" s="31"/>
      <c r="B36" s="58"/>
      <c r="C36" s="118"/>
      <c r="D36" s="118"/>
      <c r="E36" s="58"/>
      <c r="F36" s="58"/>
      <c r="G36" s="31"/>
      <c r="H36" s="20"/>
      <c r="I36" s="59"/>
      <c r="J36" s="31"/>
    </row>
    <row r="37" spans="1:10" ht="15">
      <c r="A37" s="60"/>
      <c r="B37" s="61"/>
      <c r="C37" s="61"/>
      <c r="D37" s="61"/>
      <c r="E37" s="61"/>
      <c r="F37" s="61"/>
      <c r="G37" s="65"/>
      <c r="H37" s="20"/>
      <c r="I37" s="59"/>
      <c r="J37" s="62"/>
    </row>
    <row r="38" ht="15">
      <c r="J38" s="82"/>
    </row>
    <row r="39" ht="15">
      <c r="J39" s="82"/>
    </row>
    <row r="40" spans="1:10" ht="15">
      <c r="A40" s="31"/>
      <c r="B40" s="55"/>
      <c r="C40" s="35"/>
      <c r="D40" s="35"/>
      <c r="E40" s="35"/>
      <c r="F40" s="35"/>
      <c r="G40" s="35"/>
      <c r="H40" s="20"/>
      <c r="I40" s="35"/>
      <c r="J40" s="31"/>
    </row>
    <row r="41" spans="1:10" ht="15">
      <c r="A41" s="32"/>
      <c r="B41" s="55"/>
      <c r="C41" s="35"/>
      <c r="D41" s="35"/>
      <c r="E41" s="35"/>
      <c r="F41" s="35"/>
      <c r="G41" s="35"/>
      <c r="H41" s="20"/>
      <c r="I41" s="35"/>
      <c r="J41" s="32"/>
    </row>
    <row r="42" spans="1:10" ht="15">
      <c r="A42" s="52"/>
      <c r="B42" s="55"/>
      <c r="C42" s="35"/>
      <c r="D42" s="35"/>
      <c r="E42" s="35"/>
      <c r="F42" s="35"/>
      <c r="G42" s="35"/>
      <c r="H42" s="20"/>
      <c r="I42" s="35"/>
      <c r="J42" s="31"/>
    </row>
    <row r="43" spans="1:10" ht="15">
      <c r="A43" s="52"/>
      <c r="B43" s="96"/>
      <c r="C43" s="35"/>
      <c r="D43" s="35"/>
      <c r="E43" s="35"/>
      <c r="F43" s="35"/>
      <c r="G43" s="35"/>
      <c r="H43" s="20"/>
      <c r="I43" s="35"/>
      <c r="J43" s="32"/>
    </row>
    <row r="44" spans="1:10" ht="15">
      <c r="A44" s="31"/>
      <c r="B44" s="58"/>
      <c r="C44" s="118"/>
      <c r="D44" s="118"/>
      <c r="E44" s="58"/>
      <c r="F44" s="58"/>
      <c r="G44" s="31"/>
      <c r="H44" s="20"/>
      <c r="I44" s="59"/>
      <c r="J44" s="31"/>
    </row>
    <row r="45" spans="1:10" ht="15">
      <c r="A45" s="60"/>
      <c r="B45" s="61"/>
      <c r="C45" s="61"/>
      <c r="D45" s="61"/>
      <c r="E45" s="61"/>
      <c r="F45" s="61"/>
      <c r="G45" s="65"/>
      <c r="H45" s="20"/>
      <c r="I45" s="59"/>
      <c r="J45" s="62"/>
    </row>
    <row r="46" ht="15">
      <c r="J46" s="82"/>
    </row>
    <row r="47" ht="15">
      <c r="J47" s="82"/>
    </row>
    <row r="48" spans="1:10" ht="15">
      <c r="A48" s="31"/>
      <c r="B48" s="55"/>
      <c r="C48" s="35"/>
      <c r="D48" s="35"/>
      <c r="E48" s="35"/>
      <c r="F48" s="35"/>
      <c r="G48" s="35"/>
      <c r="H48" s="20"/>
      <c r="I48" s="35"/>
      <c r="J48" s="31"/>
    </row>
    <row r="49" spans="1:10" ht="15">
      <c r="A49" s="32"/>
      <c r="B49" s="55"/>
      <c r="C49" s="35"/>
      <c r="D49" s="35"/>
      <c r="E49" s="35"/>
      <c r="F49" s="35"/>
      <c r="G49" s="35"/>
      <c r="H49" s="20"/>
      <c r="I49" s="35"/>
      <c r="J49" s="32"/>
    </row>
    <row r="50" spans="1:10" ht="15">
      <c r="A50" s="52"/>
      <c r="B50" s="55"/>
      <c r="C50" s="35"/>
      <c r="D50" s="35"/>
      <c r="E50" s="35"/>
      <c r="F50" s="35"/>
      <c r="G50" s="35"/>
      <c r="H50" s="20"/>
      <c r="I50" s="35"/>
      <c r="J50" s="31"/>
    </row>
    <row r="51" spans="1:10" ht="15">
      <c r="A51" s="52"/>
      <c r="B51" s="96"/>
      <c r="C51" s="35"/>
      <c r="D51" s="35"/>
      <c r="E51" s="35"/>
      <c r="F51" s="35"/>
      <c r="G51" s="35"/>
      <c r="H51" s="20"/>
      <c r="I51" s="35"/>
      <c r="J51" s="32"/>
    </row>
    <row r="52" spans="1:10" ht="15">
      <c r="A52" s="31"/>
      <c r="B52" s="58"/>
      <c r="C52" s="118"/>
      <c r="D52" s="118"/>
      <c r="E52" s="58"/>
      <c r="F52" s="58"/>
      <c r="G52" s="31"/>
      <c r="H52" s="20"/>
      <c r="I52" s="59"/>
      <c r="J52" s="31"/>
    </row>
    <row r="53" spans="1:10" ht="15">
      <c r="A53" s="60"/>
      <c r="B53" s="61"/>
      <c r="C53" s="61"/>
      <c r="D53" s="61"/>
      <c r="E53" s="61"/>
      <c r="F53" s="61"/>
      <c r="G53" s="65"/>
      <c r="H53" s="20"/>
      <c r="I53" s="59"/>
      <c r="J53" s="62"/>
    </row>
    <row r="54" ht="15">
      <c r="J54" s="82"/>
    </row>
    <row r="55" ht="15">
      <c r="J55" s="82"/>
    </row>
    <row r="56" spans="1:10" ht="15">
      <c r="A56" s="31"/>
      <c r="B56" s="55"/>
      <c r="C56" s="35"/>
      <c r="D56" s="35"/>
      <c r="E56" s="35"/>
      <c r="F56" s="35"/>
      <c r="G56" s="35"/>
      <c r="H56" s="20"/>
      <c r="I56" s="35"/>
      <c r="J56" s="31"/>
    </row>
    <row r="57" spans="1:10" ht="15">
      <c r="A57" s="32"/>
      <c r="B57" s="55"/>
      <c r="C57" s="35"/>
      <c r="D57" s="35"/>
      <c r="E57" s="35"/>
      <c r="F57" s="35"/>
      <c r="G57" s="35"/>
      <c r="H57" s="20"/>
      <c r="I57" s="35"/>
      <c r="J57" s="32"/>
    </row>
    <row r="58" spans="1:10" ht="15">
      <c r="A58" s="52"/>
      <c r="B58" s="55"/>
      <c r="C58" s="35"/>
      <c r="D58" s="35"/>
      <c r="E58" s="35"/>
      <c r="F58" s="35"/>
      <c r="G58" s="35"/>
      <c r="H58" s="20"/>
      <c r="I58" s="35"/>
      <c r="J58" s="31"/>
    </row>
    <row r="59" spans="1:10" ht="15">
      <c r="A59" s="52"/>
      <c r="B59" s="96"/>
      <c r="C59" s="35"/>
      <c r="D59" s="35"/>
      <c r="E59" s="35"/>
      <c r="F59" s="35"/>
      <c r="G59" s="35"/>
      <c r="H59" s="20"/>
      <c r="I59" s="35"/>
      <c r="J59" s="32"/>
    </row>
    <row r="60" spans="1:10" ht="15">
      <c r="A60" s="31"/>
      <c r="B60" s="58"/>
      <c r="C60" s="118"/>
      <c r="D60" s="118"/>
      <c r="E60" s="58"/>
      <c r="F60" s="58"/>
      <c r="G60" s="31"/>
      <c r="H60" s="20"/>
      <c r="I60" s="59"/>
      <c r="J60" s="31"/>
    </row>
    <row r="61" spans="1:10" ht="15">
      <c r="A61" s="60"/>
      <c r="B61" s="61"/>
      <c r="C61" s="61"/>
      <c r="D61" s="61"/>
      <c r="E61" s="61"/>
      <c r="F61" s="61"/>
      <c r="G61" s="65"/>
      <c r="H61" s="20"/>
      <c r="I61" s="59"/>
      <c r="J61" s="62"/>
    </row>
    <row r="62" ht="15">
      <c r="J62" s="82"/>
    </row>
    <row r="63" ht="15">
      <c r="J63" s="82"/>
    </row>
    <row r="64" spans="1:10" ht="15">
      <c r="A64" s="31"/>
      <c r="B64" s="55"/>
      <c r="C64" s="35"/>
      <c r="D64" s="35"/>
      <c r="E64" s="35"/>
      <c r="F64" s="35"/>
      <c r="G64" s="35"/>
      <c r="H64" s="20"/>
      <c r="I64" s="35"/>
      <c r="J64" s="31"/>
    </row>
    <row r="65" spans="1:10" ht="15">
      <c r="A65" s="32"/>
      <c r="B65" s="55"/>
      <c r="C65" s="35"/>
      <c r="D65" s="35"/>
      <c r="E65" s="35"/>
      <c r="F65" s="35"/>
      <c r="G65" s="35"/>
      <c r="H65" s="20"/>
      <c r="I65" s="35"/>
      <c r="J65" s="32"/>
    </row>
    <row r="66" spans="1:10" ht="15">
      <c r="A66" s="52"/>
      <c r="B66" s="55"/>
      <c r="C66" s="35"/>
      <c r="D66" s="35"/>
      <c r="E66" s="35"/>
      <c r="F66" s="35"/>
      <c r="G66" s="35"/>
      <c r="H66" s="20"/>
      <c r="I66" s="35"/>
      <c r="J66" s="31"/>
    </row>
    <row r="67" spans="1:10" ht="15">
      <c r="A67" s="52"/>
      <c r="B67" s="96"/>
      <c r="C67" s="35"/>
      <c r="D67" s="35"/>
      <c r="E67" s="35"/>
      <c r="F67" s="35"/>
      <c r="G67" s="35"/>
      <c r="H67" s="20"/>
      <c r="I67" s="35"/>
      <c r="J67" s="32"/>
    </row>
    <row r="68" spans="1:10" ht="15">
      <c r="A68" s="31"/>
      <c r="B68" s="58"/>
      <c r="C68" s="118"/>
      <c r="D68" s="118"/>
      <c r="E68" s="58"/>
      <c r="F68" s="58"/>
      <c r="G68" s="31"/>
      <c r="H68" s="20"/>
      <c r="I68" s="59"/>
      <c r="J68" s="31"/>
    </row>
    <row r="69" spans="1:10" ht="15">
      <c r="A69" s="60"/>
      <c r="B69" s="61"/>
      <c r="C69" s="61"/>
      <c r="D69" s="61"/>
      <c r="E69" s="61"/>
      <c r="F69" s="61"/>
      <c r="G69" s="65"/>
      <c r="H69" s="20"/>
      <c r="I69" s="59"/>
      <c r="J69" s="62"/>
    </row>
    <row r="70" ht="15">
      <c r="J70" s="82"/>
    </row>
    <row r="71" ht="15">
      <c r="J71" s="82"/>
    </row>
    <row r="72" spans="1:10" ht="15">
      <c r="A72" s="31"/>
      <c r="B72" s="55"/>
      <c r="C72" s="35"/>
      <c r="D72" s="35"/>
      <c r="E72" s="35"/>
      <c r="F72" s="35"/>
      <c r="G72" s="35"/>
      <c r="H72" s="20"/>
      <c r="I72" s="35"/>
      <c r="J72" s="31"/>
    </row>
    <row r="73" spans="1:10" ht="15">
      <c r="A73" s="32"/>
      <c r="B73" s="55"/>
      <c r="C73" s="35"/>
      <c r="D73" s="35"/>
      <c r="E73" s="35"/>
      <c r="F73" s="35"/>
      <c r="G73" s="35"/>
      <c r="H73" s="20"/>
      <c r="I73" s="35"/>
      <c r="J73" s="32"/>
    </row>
    <row r="74" spans="1:10" ht="15">
      <c r="A74" s="52"/>
      <c r="B74" s="55"/>
      <c r="C74" s="35"/>
      <c r="D74" s="35"/>
      <c r="E74" s="35"/>
      <c r="F74" s="35"/>
      <c r="G74" s="35"/>
      <c r="H74" s="20"/>
      <c r="I74" s="35"/>
      <c r="J74" s="31"/>
    </row>
    <row r="75" spans="1:10" ht="15">
      <c r="A75" s="52"/>
      <c r="B75" s="96"/>
      <c r="C75" s="35"/>
      <c r="D75" s="35"/>
      <c r="E75" s="35"/>
      <c r="F75" s="35"/>
      <c r="G75" s="35"/>
      <c r="H75" s="20"/>
      <c r="I75" s="35"/>
      <c r="J75" s="32"/>
    </row>
    <row r="76" spans="1:10" ht="15">
      <c r="A76" s="31"/>
      <c r="B76" s="58"/>
      <c r="C76" s="118"/>
      <c r="D76" s="118"/>
      <c r="E76" s="58"/>
      <c r="F76" s="58"/>
      <c r="G76" s="31"/>
      <c r="H76" s="20"/>
      <c r="I76" s="59"/>
      <c r="J76" s="31"/>
    </row>
    <row r="77" spans="1:10" ht="15">
      <c r="A77" s="60"/>
      <c r="B77" s="61"/>
      <c r="C77" s="61"/>
      <c r="D77" s="61"/>
      <c r="E77" s="61"/>
      <c r="F77" s="61"/>
      <c r="G77" s="65"/>
      <c r="H77" s="20"/>
      <c r="I77" s="59"/>
      <c r="J77" s="62"/>
    </row>
    <row r="78" ht="15">
      <c r="J78" s="82"/>
    </row>
    <row r="79" ht="15">
      <c r="J79" s="82"/>
    </row>
    <row r="80" spans="1:10" ht="15">
      <c r="A80" s="84"/>
      <c r="B80" s="85"/>
      <c r="C80" s="86"/>
      <c r="D80" s="86"/>
      <c r="E80" s="86"/>
      <c r="F80" s="86"/>
      <c r="G80" s="86"/>
      <c r="H80" s="87"/>
      <c r="I80" s="86"/>
      <c r="J80" s="84"/>
    </row>
    <row r="81" spans="1:10" ht="15">
      <c r="A81" s="88"/>
      <c r="B81" s="85"/>
      <c r="C81" s="86"/>
      <c r="D81" s="86"/>
      <c r="E81" s="86"/>
      <c r="F81" s="86"/>
      <c r="G81" s="86"/>
      <c r="H81" s="87"/>
      <c r="I81" s="86"/>
      <c r="J81" s="88"/>
    </row>
    <row r="82" spans="1:10" ht="15">
      <c r="A82" s="89"/>
      <c r="B82" s="85"/>
      <c r="C82" s="86"/>
      <c r="D82" s="86"/>
      <c r="E82" s="86"/>
      <c r="F82" s="86"/>
      <c r="G82" s="86"/>
      <c r="H82" s="87"/>
      <c r="I82" s="86"/>
      <c r="J82" s="84"/>
    </row>
    <row r="83" spans="1:10" ht="15">
      <c r="A83" s="89"/>
      <c r="B83" s="97"/>
      <c r="C83" s="86"/>
      <c r="D83" s="86"/>
      <c r="E83" s="86"/>
      <c r="F83" s="86"/>
      <c r="G83" s="86"/>
      <c r="H83" s="87"/>
      <c r="I83" s="86"/>
      <c r="J83" s="88"/>
    </row>
    <row r="84" spans="1:10" ht="15">
      <c r="A84" s="84"/>
      <c r="B84" s="90"/>
      <c r="C84" s="119"/>
      <c r="D84" s="119"/>
      <c r="E84" s="90"/>
      <c r="F84" s="90"/>
      <c r="G84" s="84"/>
      <c r="H84" s="87"/>
      <c r="I84" s="91"/>
      <c r="J84" s="84"/>
    </row>
    <row r="85" spans="1:10" ht="15">
      <c r="A85" s="92"/>
      <c r="B85" s="93"/>
      <c r="C85" s="93"/>
      <c r="D85" s="93"/>
      <c r="E85" s="93"/>
      <c r="F85" s="93"/>
      <c r="G85" s="94"/>
      <c r="H85" s="87"/>
      <c r="I85" s="91"/>
      <c r="J85" s="95"/>
    </row>
    <row r="86" ht="15">
      <c r="J86" s="82"/>
    </row>
    <row r="87" ht="15">
      <c r="J87" s="82"/>
    </row>
    <row r="88" spans="1:10" ht="15">
      <c r="A88" s="31"/>
      <c r="B88" s="55"/>
      <c r="C88" s="35"/>
      <c r="D88" s="35"/>
      <c r="E88" s="35"/>
      <c r="F88" s="35"/>
      <c r="G88" s="35"/>
      <c r="H88" s="20"/>
      <c r="I88" s="35"/>
      <c r="J88" s="31"/>
    </row>
    <row r="89" spans="1:10" ht="15">
      <c r="A89" s="32"/>
      <c r="B89" s="55"/>
      <c r="C89" s="35"/>
      <c r="D89" s="35"/>
      <c r="E89" s="35"/>
      <c r="F89" s="35"/>
      <c r="G89" s="35"/>
      <c r="H89" s="20"/>
      <c r="I89" s="35"/>
      <c r="J89" s="32"/>
    </row>
    <row r="90" spans="1:10" ht="15">
      <c r="A90" s="52"/>
      <c r="B90" s="55"/>
      <c r="C90" s="35"/>
      <c r="D90" s="35"/>
      <c r="E90" s="35"/>
      <c r="F90" s="35"/>
      <c r="G90" s="35"/>
      <c r="H90" s="20"/>
      <c r="I90" s="35"/>
      <c r="J90" s="31"/>
    </row>
    <row r="91" spans="1:10" ht="15">
      <c r="A91" s="52"/>
      <c r="B91" s="96"/>
      <c r="C91" s="35"/>
      <c r="D91" s="35"/>
      <c r="E91" s="35"/>
      <c r="F91" s="35"/>
      <c r="G91" s="35"/>
      <c r="H91" s="20"/>
      <c r="I91" s="35"/>
      <c r="J91" s="32"/>
    </row>
    <row r="92" spans="1:10" ht="15">
      <c r="A92" s="31"/>
      <c r="B92" s="58"/>
      <c r="C92" s="118"/>
      <c r="D92" s="118"/>
      <c r="E92" s="58"/>
      <c r="F92" s="58"/>
      <c r="G92" s="31"/>
      <c r="H92" s="20"/>
      <c r="I92" s="59"/>
      <c r="J92" s="31"/>
    </row>
    <row r="93" spans="1:10" ht="15">
      <c r="A93" s="60"/>
      <c r="B93" s="61"/>
      <c r="C93" s="61"/>
      <c r="D93" s="61"/>
      <c r="E93" s="61"/>
      <c r="F93" s="61"/>
      <c r="G93" s="65"/>
      <c r="H93" s="20"/>
      <c r="I93" s="59"/>
      <c r="J93" s="62"/>
    </row>
    <row r="94" ht="15">
      <c r="J94" s="82"/>
    </row>
    <row r="95" ht="15">
      <c r="J95" s="82"/>
    </row>
    <row r="96" spans="1:10" ht="15">
      <c r="A96" s="31"/>
      <c r="B96" s="55"/>
      <c r="C96" s="35"/>
      <c r="D96" s="35"/>
      <c r="E96" s="35"/>
      <c r="F96" s="35"/>
      <c r="G96" s="35"/>
      <c r="H96" s="20"/>
      <c r="I96" s="35"/>
      <c r="J96" s="31"/>
    </row>
    <row r="97" spans="1:10" ht="15">
      <c r="A97" s="32"/>
      <c r="B97" s="55"/>
      <c r="C97" s="35"/>
      <c r="D97" s="35"/>
      <c r="E97" s="35"/>
      <c r="F97" s="35"/>
      <c r="G97" s="35"/>
      <c r="H97" s="20"/>
      <c r="I97" s="35"/>
      <c r="J97" s="32"/>
    </row>
    <row r="98" spans="1:10" ht="15">
      <c r="A98" s="52"/>
      <c r="B98" s="55"/>
      <c r="C98" s="35"/>
      <c r="D98" s="35"/>
      <c r="E98" s="35"/>
      <c r="F98" s="35"/>
      <c r="G98" s="35"/>
      <c r="H98" s="20"/>
      <c r="I98" s="35"/>
      <c r="J98" s="31"/>
    </row>
    <row r="99" spans="1:10" ht="15">
      <c r="A99" s="52"/>
      <c r="B99" s="96"/>
      <c r="C99" s="35"/>
      <c r="D99" s="35"/>
      <c r="E99" s="35"/>
      <c r="F99" s="35"/>
      <c r="G99" s="35"/>
      <c r="H99" s="20"/>
      <c r="I99" s="35"/>
      <c r="J99" s="32"/>
    </row>
    <row r="100" spans="1:10" ht="15">
      <c r="A100" s="31"/>
      <c r="B100" s="58"/>
      <c r="C100" s="118"/>
      <c r="D100" s="118"/>
      <c r="E100" s="58"/>
      <c r="F100" s="58"/>
      <c r="G100" s="31"/>
      <c r="H100" s="20"/>
      <c r="I100" s="59"/>
      <c r="J100" s="31"/>
    </row>
    <row r="101" spans="1:10" ht="15">
      <c r="A101" s="60"/>
      <c r="B101" s="61"/>
      <c r="C101" s="61"/>
      <c r="D101" s="61"/>
      <c r="E101" s="61"/>
      <c r="F101" s="61"/>
      <c r="G101" s="65"/>
      <c r="H101" s="20"/>
      <c r="I101" s="59"/>
      <c r="J101" s="62"/>
    </row>
    <row r="102" ht="15">
      <c r="J102" s="82"/>
    </row>
    <row r="103" ht="15">
      <c r="J103" s="82"/>
    </row>
    <row r="104" spans="1:10" ht="15">
      <c r="A104" s="31"/>
      <c r="B104" s="55"/>
      <c r="C104" s="35"/>
      <c r="D104" s="35"/>
      <c r="E104" s="35"/>
      <c r="F104" s="35"/>
      <c r="G104" s="35"/>
      <c r="H104" s="20"/>
      <c r="I104" s="35"/>
      <c r="J104" s="31"/>
    </row>
    <row r="105" spans="1:10" ht="15">
      <c r="A105" s="32"/>
      <c r="B105" s="55"/>
      <c r="C105" s="35"/>
      <c r="D105" s="35"/>
      <c r="E105" s="35"/>
      <c r="F105" s="35"/>
      <c r="G105" s="35"/>
      <c r="H105" s="20"/>
      <c r="I105" s="35"/>
      <c r="J105" s="32"/>
    </row>
    <row r="106" spans="1:10" ht="15">
      <c r="A106" s="52"/>
      <c r="B106" s="55"/>
      <c r="C106" s="35"/>
      <c r="D106" s="35"/>
      <c r="E106" s="35"/>
      <c r="F106" s="35"/>
      <c r="G106" s="35"/>
      <c r="H106" s="20"/>
      <c r="I106" s="35"/>
      <c r="J106" s="31"/>
    </row>
    <row r="107" spans="1:10" ht="15">
      <c r="A107" s="52"/>
      <c r="B107" s="96"/>
      <c r="C107" s="35"/>
      <c r="D107" s="35"/>
      <c r="E107" s="35"/>
      <c r="F107" s="35"/>
      <c r="G107" s="35"/>
      <c r="H107" s="20"/>
      <c r="I107" s="35"/>
      <c r="J107" s="32"/>
    </row>
    <row r="108" spans="1:10" ht="15">
      <c r="A108" s="31"/>
      <c r="B108" s="58"/>
      <c r="C108" s="118"/>
      <c r="D108" s="118"/>
      <c r="E108" s="58"/>
      <c r="F108" s="58"/>
      <c r="G108" s="31"/>
      <c r="H108" s="20"/>
      <c r="I108" s="59"/>
      <c r="J108" s="31"/>
    </row>
    <row r="109" spans="1:10" ht="15">
      <c r="A109" s="60"/>
      <c r="B109" s="61"/>
      <c r="C109" s="61"/>
      <c r="D109" s="61"/>
      <c r="E109" s="61"/>
      <c r="F109" s="61"/>
      <c r="G109" s="65"/>
      <c r="H109" s="20"/>
      <c r="I109" s="59"/>
      <c r="J109" s="62"/>
    </row>
    <row r="110" ht="15">
      <c r="J110" s="82"/>
    </row>
    <row r="111" ht="15">
      <c r="J111" s="82"/>
    </row>
    <row r="112" spans="1:10" ht="15">
      <c r="A112" s="84"/>
      <c r="B112" s="85"/>
      <c r="C112" s="86"/>
      <c r="D112" s="86"/>
      <c r="E112" s="86"/>
      <c r="F112" s="86"/>
      <c r="G112" s="86"/>
      <c r="H112" s="87"/>
      <c r="I112" s="86"/>
      <c r="J112" s="84"/>
    </row>
    <row r="113" spans="1:10" ht="15">
      <c r="A113" s="88"/>
      <c r="B113" s="85"/>
      <c r="C113" s="86"/>
      <c r="D113" s="86"/>
      <c r="E113" s="86"/>
      <c r="F113" s="86"/>
      <c r="G113" s="86"/>
      <c r="H113" s="87"/>
      <c r="I113" s="86"/>
      <c r="J113" s="88"/>
    </row>
    <row r="114" spans="1:10" ht="15">
      <c r="A114" s="89"/>
      <c r="B114" s="85"/>
      <c r="C114" s="86"/>
      <c r="D114" s="86"/>
      <c r="E114" s="86"/>
      <c r="F114" s="86"/>
      <c r="G114" s="86"/>
      <c r="H114" s="87"/>
      <c r="I114" s="86"/>
      <c r="J114" s="84"/>
    </row>
    <row r="115" spans="1:10" ht="15">
      <c r="A115" s="89"/>
      <c r="B115" s="97"/>
      <c r="C115" s="86"/>
      <c r="D115" s="86"/>
      <c r="E115" s="86"/>
      <c r="F115" s="86"/>
      <c r="G115" s="86"/>
      <c r="H115" s="87"/>
      <c r="I115" s="86"/>
      <c r="J115" s="88"/>
    </row>
    <row r="116" spans="1:10" ht="15">
      <c r="A116" s="84"/>
      <c r="B116" s="90"/>
      <c r="C116" s="119"/>
      <c r="D116" s="119"/>
      <c r="E116" s="90"/>
      <c r="F116" s="90"/>
      <c r="G116" s="84"/>
      <c r="H116" s="87"/>
      <c r="I116" s="91"/>
      <c r="J116" s="84"/>
    </row>
    <row r="117" spans="1:10" ht="15">
      <c r="A117" s="92"/>
      <c r="B117" s="93"/>
      <c r="C117" s="93"/>
      <c r="D117" s="93"/>
      <c r="E117" s="93"/>
      <c r="F117" s="93"/>
      <c r="G117" s="94"/>
      <c r="H117" s="87"/>
      <c r="I117" s="91"/>
      <c r="J117" s="95"/>
    </row>
    <row r="120" spans="1:10" ht="15">
      <c r="A120" s="31"/>
      <c r="B120" s="55"/>
      <c r="C120" s="35"/>
      <c r="D120" s="35"/>
      <c r="E120" s="35"/>
      <c r="F120" s="35"/>
      <c r="G120" s="35"/>
      <c r="H120" s="20"/>
      <c r="I120" s="35"/>
      <c r="J120" s="70"/>
    </row>
    <row r="121" spans="1:10" ht="15">
      <c r="A121" s="32"/>
      <c r="B121" s="55"/>
      <c r="C121" s="35"/>
      <c r="D121" s="35"/>
      <c r="E121" s="35"/>
      <c r="F121" s="35"/>
      <c r="G121" s="35"/>
      <c r="H121" s="20"/>
      <c r="I121" s="35"/>
      <c r="J121" s="32"/>
    </row>
    <row r="122" spans="1:10" ht="15">
      <c r="A122" s="74"/>
      <c r="B122" s="55"/>
      <c r="C122" s="35"/>
      <c r="D122" s="35"/>
      <c r="E122" s="35"/>
      <c r="F122" s="35"/>
      <c r="G122" s="35"/>
      <c r="H122" s="20"/>
      <c r="I122" s="35"/>
      <c r="J122" s="70"/>
    </row>
    <row r="123" spans="1:10" ht="15">
      <c r="A123" s="52"/>
      <c r="B123" s="69"/>
      <c r="C123" s="35"/>
      <c r="D123" s="35"/>
      <c r="E123" s="35"/>
      <c r="F123" s="35"/>
      <c r="G123" s="35"/>
      <c r="H123" s="20"/>
      <c r="I123" s="35"/>
      <c r="J123" s="62"/>
    </row>
    <row r="124" spans="1:10" ht="15">
      <c r="A124" s="31"/>
      <c r="B124" s="58"/>
      <c r="C124" s="118"/>
      <c r="D124" s="118"/>
      <c r="E124" s="58"/>
      <c r="F124" s="58"/>
      <c r="G124" s="69"/>
      <c r="H124" s="20"/>
      <c r="I124" s="59"/>
      <c r="J124" s="31"/>
    </row>
    <row r="125" spans="1:10" ht="15">
      <c r="A125" s="60"/>
      <c r="B125" s="61"/>
      <c r="C125" s="61"/>
      <c r="D125" s="61"/>
      <c r="E125" s="61"/>
      <c r="F125" s="61"/>
      <c r="G125" s="83"/>
      <c r="H125" s="20"/>
      <c r="I125" s="59"/>
      <c r="J125" s="62"/>
    </row>
    <row r="128" spans="1:10" ht="15">
      <c r="A128" s="31"/>
      <c r="B128" s="55"/>
      <c r="C128" s="35"/>
      <c r="D128" s="35"/>
      <c r="E128" s="35"/>
      <c r="F128" s="35"/>
      <c r="G128" s="35"/>
      <c r="H128" s="20"/>
      <c r="I128" s="35"/>
      <c r="J128" s="70"/>
    </row>
    <row r="129" spans="1:10" ht="15">
      <c r="A129" s="32"/>
      <c r="B129" s="55"/>
      <c r="C129" s="35"/>
      <c r="D129" s="35"/>
      <c r="E129" s="35"/>
      <c r="F129" s="35"/>
      <c r="G129" s="35"/>
      <c r="H129" s="20"/>
      <c r="I129" s="35"/>
      <c r="J129" s="32"/>
    </row>
    <row r="130" spans="1:10" ht="15">
      <c r="A130" s="74"/>
      <c r="B130" s="55"/>
      <c r="C130" s="35"/>
      <c r="D130" s="35"/>
      <c r="E130" s="35"/>
      <c r="F130" s="35"/>
      <c r="G130" s="35"/>
      <c r="H130" s="20"/>
      <c r="I130" s="35"/>
      <c r="J130" s="70"/>
    </row>
    <row r="131" spans="1:10" ht="15">
      <c r="A131" s="52"/>
      <c r="B131" s="69"/>
      <c r="C131" s="35"/>
      <c r="D131" s="35"/>
      <c r="E131" s="35"/>
      <c r="F131" s="35"/>
      <c r="G131" s="35"/>
      <c r="H131" s="20"/>
      <c r="I131" s="35"/>
      <c r="J131" s="62"/>
    </row>
    <row r="132" spans="1:10" ht="15">
      <c r="A132" s="31"/>
      <c r="B132" s="58"/>
      <c r="C132" s="118"/>
      <c r="D132" s="118"/>
      <c r="E132" s="58"/>
      <c r="F132" s="58"/>
      <c r="G132" s="69"/>
      <c r="H132" s="20"/>
      <c r="I132" s="59"/>
      <c r="J132" s="31"/>
    </row>
    <row r="133" spans="1:10" ht="15">
      <c r="A133" s="60"/>
      <c r="B133" s="61"/>
      <c r="C133" s="61"/>
      <c r="D133" s="61"/>
      <c r="E133" s="61"/>
      <c r="F133" s="61"/>
      <c r="G133" s="83"/>
      <c r="H133" s="20"/>
      <c r="I133" s="59"/>
      <c r="J133" s="62"/>
    </row>
    <row r="136" spans="1:10" ht="15">
      <c r="A136" s="31"/>
      <c r="B136" s="55"/>
      <c r="C136" s="35"/>
      <c r="D136" s="35"/>
      <c r="E136" s="35"/>
      <c r="F136" s="35"/>
      <c r="G136" s="35"/>
      <c r="H136" s="20"/>
      <c r="I136" s="35"/>
      <c r="J136" s="70"/>
    </row>
    <row r="137" spans="1:10" ht="15">
      <c r="A137" s="32"/>
      <c r="B137" s="55"/>
      <c r="C137" s="35"/>
      <c r="D137" s="35"/>
      <c r="E137" s="35"/>
      <c r="F137" s="35"/>
      <c r="G137" s="35"/>
      <c r="H137" s="20"/>
      <c r="I137" s="35"/>
      <c r="J137" s="32"/>
    </row>
    <row r="138" spans="1:10" ht="15">
      <c r="A138" s="74"/>
      <c r="B138" s="55"/>
      <c r="C138" s="35"/>
      <c r="D138" s="35"/>
      <c r="E138" s="35"/>
      <c r="F138" s="35"/>
      <c r="G138" s="35"/>
      <c r="H138" s="20"/>
      <c r="I138" s="35"/>
      <c r="J138" s="70"/>
    </row>
    <row r="139" spans="1:10" ht="15">
      <c r="A139" s="52"/>
      <c r="B139" s="69"/>
      <c r="C139" s="35"/>
      <c r="D139" s="35"/>
      <c r="E139" s="35"/>
      <c r="F139" s="35"/>
      <c r="G139" s="35"/>
      <c r="H139" s="20"/>
      <c r="I139" s="35"/>
      <c r="J139" s="62"/>
    </row>
    <row r="140" spans="1:10" ht="15">
      <c r="A140" s="31"/>
      <c r="B140" s="58"/>
      <c r="C140" s="118"/>
      <c r="D140" s="118"/>
      <c r="E140" s="58"/>
      <c r="F140" s="58"/>
      <c r="G140" s="69"/>
      <c r="H140" s="20"/>
      <c r="I140" s="59"/>
      <c r="J140" s="31"/>
    </row>
    <row r="141" spans="1:10" ht="15">
      <c r="A141" s="60"/>
      <c r="B141" s="61"/>
      <c r="C141" s="61"/>
      <c r="D141" s="61"/>
      <c r="E141" s="61"/>
      <c r="F141" s="61"/>
      <c r="G141" s="83"/>
      <c r="H141" s="20"/>
      <c r="I141" s="59"/>
      <c r="J141" s="62"/>
    </row>
    <row r="144" spans="1:10" ht="15">
      <c r="A144" s="31"/>
      <c r="B144" s="55"/>
      <c r="C144" s="35"/>
      <c r="D144" s="35"/>
      <c r="E144" s="35"/>
      <c r="F144" s="35"/>
      <c r="G144" s="35"/>
      <c r="H144" s="20"/>
      <c r="I144" s="35"/>
      <c r="J144" s="70"/>
    </row>
    <row r="145" spans="1:10" ht="15">
      <c r="A145" s="32"/>
      <c r="B145" s="55"/>
      <c r="C145" s="35"/>
      <c r="D145" s="35"/>
      <c r="E145" s="35"/>
      <c r="F145" s="35"/>
      <c r="G145" s="35"/>
      <c r="H145" s="20"/>
      <c r="I145" s="35"/>
      <c r="J145" s="32"/>
    </row>
    <row r="146" spans="1:10" ht="15">
      <c r="A146" s="74"/>
      <c r="B146" s="55"/>
      <c r="C146" s="35"/>
      <c r="D146" s="35"/>
      <c r="E146" s="35"/>
      <c r="F146" s="35"/>
      <c r="G146" s="35"/>
      <c r="H146" s="20"/>
      <c r="I146" s="35"/>
      <c r="J146" s="70"/>
    </row>
    <row r="147" spans="1:10" ht="15">
      <c r="A147" s="52"/>
      <c r="B147" s="69"/>
      <c r="C147" s="35"/>
      <c r="D147" s="35"/>
      <c r="E147" s="35"/>
      <c r="F147" s="35"/>
      <c r="G147" s="35"/>
      <c r="H147" s="20"/>
      <c r="I147" s="35"/>
      <c r="J147" s="62"/>
    </row>
    <row r="148" spans="1:10" ht="15">
      <c r="A148" s="31"/>
      <c r="B148" s="58"/>
      <c r="C148" s="118"/>
      <c r="D148" s="118"/>
      <c r="E148" s="58"/>
      <c r="F148" s="58"/>
      <c r="G148" s="69"/>
      <c r="H148" s="20"/>
      <c r="I148" s="59"/>
      <c r="J148" s="31"/>
    </row>
    <row r="149" spans="1:10" ht="15">
      <c r="A149" s="60"/>
      <c r="B149" s="61"/>
      <c r="C149" s="61"/>
      <c r="D149" s="61"/>
      <c r="E149" s="61"/>
      <c r="F149" s="61"/>
      <c r="G149" s="83"/>
      <c r="H149" s="20"/>
      <c r="I149" s="59"/>
      <c r="J149" s="62"/>
    </row>
  </sheetData>
  <printOptions/>
  <pageMargins left="0.75" right="0.75" top="0.75" bottom="0.5" header="0.5" footer="0.5"/>
  <pageSetup fitToHeight="1" fitToWidth="1" horizontalDpi="300" verticalDpi="300" orientation="portrait" scale="38" r:id="rId2"/>
  <headerFooter alignWithMargins="0">
    <oddHeader>&amp;L&amp;20File - &amp;F&amp;C&amp;20Worksheet - &amp;A&amp;R&amp;20&amp;D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Minimizing Wts with Err Con for Dim Returns</dc:title>
  <dc:subject/>
  <dc:creator>Patrick Lyons</dc:creator>
  <cp:keywords/>
  <dc:description/>
  <cp:lastModifiedBy>Patrick Lyons</cp:lastModifiedBy>
  <cp:lastPrinted>2000-11-08T19:41:51Z</cp:lastPrinted>
  <dcterms:created xsi:type="dcterms:W3CDTF">2000-10-04T00:51:28Z</dcterms:created>
  <dcterms:modified xsi:type="dcterms:W3CDTF">2001-01-16T02:00:12Z</dcterms:modified>
  <cp:category/>
  <cp:version/>
  <cp:contentType/>
  <cp:contentStatus/>
</cp:coreProperties>
</file>