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ABCAnalysis" sheetId="1" r:id="rId1"/>
  </sheets>
  <definedNames>
    <definedName name="_xlnm.Print_Area" localSheetId="0">'ABCAnalysis'!$B$2:$L$37</definedName>
  </definedNames>
  <calcPr fullCalcOnLoad="1"/>
</workbook>
</file>

<file path=xl/sharedStrings.xml><?xml version="1.0" encoding="utf-8"?>
<sst xmlns="http://schemas.openxmlformats.org/spreadsheetml/2006/main" count="71" uniqueCount="52">
  <si>
    <t>Potential Revenue</t>
  </si>
  <si>
    <t>Potential</t>
  </si>
  <si>
    <t>Revenue</t>
  </si>
  <si>
    <t>Percent of</t>
  </si>
  <si>
    <t>Total Revenue</t>
  </si>
  <si>
    <t>Cumulative</t>
  </si>
  <si>
    <t>Class</t>
  </si>
  <si>
    <t>A</t>
  </si>
  <si>
    <t>B</t>
  </si>
  <si>
    <t>C</t>
  </si>
  <si>
    <t>Time Spent</t>
  </si>
  <si>
    <t>With Each</t>
  </si>
  <si>
    <t>Client</t>
  </si>
  <si>
    <t>Effectiveness</t>
  </si>
  <si>
    <t>Revenue =</t>
  </si>
  <si>
    <t>Revenue without ABC</t>
  </si>
  <si>
    <t>Revenue with ABC</t>
  </si>
  <si>
    <t>Benefit of ABC</t>
  </si>
  <si>
    <t>(Varies directly</t>
  </si>
  <si>
    <t>with time spent)</t>
  </si>
  <si>
    <t>With ABC Analysis</t>
  </si>
  <si>
    <t>Without ABC Analysis</t>
  </si>
  <si>
    <t>Effectiveness *</t>
  </si>
  <si>
    <t>Cost of ABC</t>
  </si>
  <si>
    <t>Cost Effectiveness = Benefit - Cost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</si>
  <si>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</si>
  <si>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</si>
  <si>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</si>
  <si>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</si>
  <si>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</si>
  <si>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</si>
  <si>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</si>
  <si>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</si>
  <si>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</si>
  <si>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</si>
  <si>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</si>
  <si>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</si>
  <si>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</si>
  <si>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</si>
  <si>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</si>
  <si>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</si>
  <si>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</si>
  <si>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</si>
  <si>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</si>
  <si>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</si>
  <si>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of Total</t>
  </si>
  <si>
    <t>Class A receives 70% of Total Hours</t>
  </si>
  <si>
    <t>Class B receives 20% of Total Hours</t>
  </si>
  <si>
    <t>Class C receives 10% of Total Hours</t>
  </si>
  <si>
    <t>Total Hours - direct input</t>
  </si>
  <si>
    <t>Every client receives an equal amount of time.</t>
  </si>
  <si>
    <t xml:space="preserve">Client ABC Analysis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</si>
</sst>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%"/>
    <numFmt numFmtId="172" formatCode="0.000%"/>
    <numFmt numFmtId="173" formatCode="0.000"/>
    <numFmt numFmtId="174" formatCode="0.0"/>
    <numFmt numFmtId="175" formatCode="_(* #,##0.000_);_(* \(#,##0.000\);_(* &quot;-&quot;??_);_(@_)"/>
    <numFmt numFmtId="176" formatCode="_(* #,##0.000_);_(* \(#,##0.000\);_(* &quot;-&quot;???_);_(@_)"/>
  </numFmts>
  <fonts count="3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5" fontId="0" fillId="0" borderId="21" xfId="42" applyNumberFormat="1" applyFont="1" applyBorder="1" applyAlignment="1">
      <alignment/>
    </xf>
    <xf numFmtId="165" fontId="0" fillId="0" borderId="22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1.421875" style="0" customWidth="1"/>
    <col min="2" max="2" width="8.8515625" style="0" customWidth="1"/>
    <col min="3" max="3" width="11.8515625" style="0" customWidth="1"/>
    <col min="4" max="4" width="11.00390625" style="0" customWidth="1"/>
    <col min="5" max="5" width="13.00390625" style="0" customWidth="1"/>
    <col min="6" max="6" width="7.421875" style="0" customWidth="1"/>
    <col min="7" max="7" width="10.57421875" style="0" customWidth="1"/>
    <col min="8" max="8" width="15.28125" style="0" customWidth="1"/>
    <col min="9" max="9" width="17.00390625" style="0" customWidth="1"/>
    <col min="10" max="10" width="11.28125" style="0" customWidth="1"/>
    <col min="11" max="11" width="16.57421875" style="0" customWidth="1"/>
    <col min="12" max="12" width="18.28125" style="0" customWidth="1"/>
    <col min="13" max="13" width="1.8515625" style="0" customWidth="1"/>
  </cols>
  <sheetData>
    <row r="2" spans="2:12" ht="21">
      <c r="B2" s="27"/>
      <c r="C2" s="32"/>
      <c r="D2" s="32"/>
      <c r="E2" s="32"/>
      <c r="F2" s="32"/>
      <c r="G2" s="54" t="s">
        <v>51</v>
      </c>
      <c r="H2" s="32"/>
      <c r="I2" s="32"/>
      <c r="J2" s="32"/>
      <c r="K2" s="32"/>
      <c r="L2" s="28"/>
    </row>
    <row r="4" spans="7:12" ht="17.25">
      <c r="G4" s="55" t="s">
        <v>20</v>
      </c>
      <c r="H4" s="56"/>
      <c r="I4" s="57"/>
      <c r="J4" s="55" t="s">
        <v>21</v>
      </c>
      <c r="K4" s="56"/>
      <c r="L4" s="57"/>
    </row>
    <row r="5" spans="3:12" ht="12.75" customHeight="1">
      <c r="C5" s="50">
        <v>500</v>
      </c>
      <c r="D5" s="46" t="s">
        <v>49</v>
      </c>
      <c r="E5" s="28"/>
      <c r="G5" s="51">
        <f>0.7*C$5</f>
        <v>350</v>
      </c>
      <c r="H5" s="39" t="s">
        <v>46</v>
      </c>
      <c r="I5" s="41"/>
      <c r="J5" s="39" t="s">
        <v>50</v>
      </c>
      <c r="K5" s="40"/>
      <c r="L5" s="47"/>
    </row>
    <row r="6" spans="7:12" ht="12.75" customHeight="1">
      <c r="G6" s="52">
        <f>0.2*C$5</f>
        <v>100</v>
      </c>
      <c r="H6" s="42" t="s">
        <v>47</v>
      </c>
      <c r="I6" s="43"/>
      <c r="J6" s="42"/>
      <c r="K6" s="31"/>
      <c r="L6" s="48"/>
    </row>
    <row r="7" spans="7:12" ht="12.75" customHeight="1">
      <c r="G7" s="53">
        <f>0.1*C$5</f>
        <v>50</v>
      </c>
      <c r="H7" s="44" t="s">
        <v>48</v>
      </c>
      <c r="I7" s="30"/>
      <c r="J7" s="44"/>
      <c r="K7" s="45"/>
      <c r="L7" s="49"/>
    </row>
    <row r="8" spans="3:12" ht="12.75">
      <c r="C8" s="3"/>
      <c r="D8" s="3" t="s">
        <v>3</v>
      </c>
      <c r="E8" s="3" t="s">
        <v>5</v>
      </c>
      <c r="F8" s="14"/>
      <c r="G8" s="4" t="s">
        <v>10</v>
      </c>
      <c r="H8" s="4" t="s">
        <v>13</v>
      </c>
      <c r="I8" s="15" t="s">
        <v>14</v>
      </c>
      <c r="J8" s="4" t="str">
        <f aca="true" t="shared" si="0" ref="J8:L10">G8</f>
        <v>Time Spent</v>
      </c>
      <c r="K8" s="4" t="str">
        <f t="shared" si="0"/>
        <v>Effectiveness</v>
      </c>
      <c r="L8" s="4" t="str">
        <f t="shared" si="0"/>
        <v>Revenue =</v>
      </c>
    </row>
    <row r="9" spans="3:12" ht="12.75">
      <c r="C9" s="4" t="s">
        <v>1</v>
      </c>
      <c r="D9" s="4" t="s">
        <v>45</v>
      </c>
      <c r="E9" s="4" t="s">
        <v>3</v>
      </c>
      <c r="F9" s="15"/>
      <c r="G9" s="4" t="s">
        <v>11</v>
      </c>
      <c r="H9" s="4" t="s">
        <v>18</v>
      </c>
      <c r="I9" s="15" t="s">
        <v>22</v>
      </c>
      <c r="J9" s="4" t="str">
        <f t="shared" si="0"/>
        <v>With Each</v>
      </c>
      <c r="K9" s="4" t="str">
        <f t="shared" si="0"/>
        <v>(Varies directly</v>
      </c>
      <c r="L9" s="4" t="str">
        <f t="shared" si="0"/>
        <v>Effectiveness *</v>
      </c>
    </row>
    <row r="10" spans="3:12" ht="12.75">
      <c r="C10" s="4" t="s">
        <v>2</v>
      </c>
      <c r="D10" s="4" t="s">
        <v>2</v>
      </c>
      <c r="E10" s="4" t="s">
        <v>4</v>
      </c>
      <c r="F10" s="15" t="s">
        <v>6</v>
      </c>
      <c r="G10" s="5" t="s">
        <v>12</v>
      </c>
      <c r="H10" s="5" t="s">
        <v>19</v>
      </c>
      <c r="I10" s="16" t="s">
        <v>0</v>
      </c>
      <c r="J10" s="5" t="str">
        <f t="shared" si="0"/>
        <v>Client</v>
      </c>
      <c r="K10" s="5" t="str">
        <f t="shared" si="0"/>
        <v>with time spent)</v>
      </c>
      <c r="L10" s="5" t="str">
        <f t="shared" si="0"/>
        <v>Potential Revenue</v>
      </c>
    </row>
    <row r="11" spans="2:12" ht="12.75">
      <c r="B11" s="6" t="s">
        <v>25</v>
      </c>
      <c r="C11" s="36">
        <v>3000000</v>
      </c>
      <c r="D11" s="10">
        <f aca="true" t="shared" si="1" ref="D11:D30">C11/C$31</f>
        <v>0.3</v>
      </c>
      <c r="E11" s="10">
        <f>D11</f>
        <v>0.3</v>
      </c>
      <c r="F11" s="14" t="s">
        <v>7</v>
      </c>
      <c r="G11" s="51">
        <f>0.7*C$5/3</f>
        <v>116.66666666666667</v>
      </c>
      <c r="H11" s="17">
        <f>G11/G$11</f>
        <v>1</v>
      </c>
      <c r="I11" s="20">
        <f>H11*C11</f>
        <v>3000000</v>
      </c>
      <c r="J11" s="51">
        <f aca="true" t="shared" si="2" ref="J11:J30">C$5/20</f>
        <v>25</v>
      </c>
      <c r="K11" s="17">
        <f>J11/G$11</f>
        <v>0.21428571428571427</v>
      </c>
      <c r="L11" s="24">
        <f>K11*C11</f>
        <v>642857.1428571428</v>
      </c>
    </row>
    <row r="12" spans="2:12" ht="12.75">
      <c r="B12" s="7" t="s">
        <v>26</v>
      </c>
      <c r="C12" s="37">
        <v>2200000</v>
      </c>
      <c r="D12" s="11">
        <f t="shared" si="1"/>
        <v>0.22</v>
      </c>
      <c r="E12" s="11">
        <f>D12+E11</f>
        <v>0.52</v>
      </c>
      <c r="F12" s="15" t="s">
        <v>7</v>
      </c>
      <c r="G12" s="52">
        <f>0.7*C$5/3</f>
        <v>116.66666666666667</v>
      </c>
      <c r="H12" s="18">
        <f aca="true" t="shared" si="3" ref="H12:H30">G12/G$11</f>
        <v>1</v>
      </c>
      <c r="I12" s="21">
        <f aca="true" t="shared" si="4" ref="I12:I30">H12*C12</f>
        <v>2200000</v>
      </c>
      <c r="J12" s="52">
        <f t="shared" si="2"/>
        <v>25</v>
      </c>
      <c r="K12" s="18">
        <f aca="true" t="shared" si="5" ref="K12:K30">J12/G$11</f>
        <v>0.21428571428571427</v>
      </c>
      <c r="L12" s="25">
        <f aca="true" t="shared" si="6" ref="L12:L30">K12*C12</f>
        <v>471428.5714285714</v>
      </c>
    </row>
    <row r="13" spans="2:12" ht="12.75">
      <c r="B13" s="7" t="s">
        <v>27</v>
      </c>
      <c r="C13" s="37">
        <v>1800000</v>
      </c>
      <c r="D13" s="11">
        <f t="shared" si="1"/>
        <v>0.18</v>
      </c>
      <c r="E13" s="11">
        <f aca="true" t="shared" si="7" ref="E13:E29">D13+E12</f>
        <v>0.7</v>
      </c>
      <c r="F13" s="15" t="s">
        <v>7</v>
      </c>
      <c r="G13" s="52">
        <f>0.7*C$5/3</f>
        <v>116.66666666666667</v>
      </c>
      <c r="H13" s="18">
        <f t="shared" si="3"/>
        <v>1</v>
      </c>
      <c r="I13" s="21">
        <f t="shared" si="4"/>
        <v>1800000</v>
      </c>
      <c r="J13" s="52">
        <f t="shared" si="2"/>
        <v>25</v>
      </c>
      <c r="K13" s="18">
        <f t="shared" si="5"/>
        <v>0.21428571428571427</v>
      </c>
      <c r="L13" s="25">
        <f t="shared" si="6"/>
        <v>385714.2857142857</v>
      </c>
    </row>
    <row r="14" spans="2:12" ht="12.75">
      <c r="B14" s="7" t="s">
        <v>28</v>
      </c>
      <c r="C14" s="37">
        <v>480000</v>
      </c>
      <c r="D14" s="11">
        <f t="shared" si="1"/>
        <v>0.048</v>
      </c>
      <c r="E14" s="11">
        <f t="shared" si="7"/>
        <v>0.748</v>
      </c>
      <c r="F14" s="15" t="s">
        <v>8</v>
      </c>
      <c r="G14" s="52">
        <f>0.2*C$5/5</f>
        <v>20</v>
      </c>
      <c r="H14" s="18">
        <f t="shared" si="3"/>
        <v>0.17142857142857143</v>
      </c>
      <c r="I14" s="21">
        <f t="shared" si="4"/>
        <v>82285.71428571429</v>
      </c>
      <c r="J14" s="52">
        <f t="shared" si="2"/>
        <v>25</v>
      </c>
      <c r="K14" s="18">
        <f t="shared" si="5"/>
        <v>0.21428571428571427</v>
      </c>
      <c r="L14" s="25">
        <f t="shared" si="6"/>
        <v>102857.14285714286</v>
      </c>
    </row>
    <row r="15" spans="2:12" ht="12.75">
      <c r="B15" s="7" t="s">
        <v>29</v>
      </c>
      <c r="C15" s="37">
        <v>440000</v>
      </c>
      <c r="D15" s="11">
        <f t="shared" si="1"/>
        <v>0.044</v>
      </c>
      <c r="E15" s="11">
        <f t="shared" si="7"/>
        <v>0.792</v>
      </c>
      <c r="F15" s="15" t="s">
        <v>8</v>
      </c>
      <c r="G15" s="52">
        <f>0.2*C$5/5</f>
        <v>20</v>
      </c>
      <c r="H15" s="18">
        <f t="shared" si="3"/>
        <v>0.17142857142857143</v>
      </c>
      <c r="I15" s="21">
        <f t="shared" si="4"/>
        <v>75428.57142857143</v>
      </c>
      <c r="J15" s="52">
        <f t="shared" si="2"/>
        <v>25</v>
      </c>
      <c r="K15" s="18">
        <f t="shared" si="5"/>
        <v>0.21428571428571427</v>
      </c>
      <c r="L15" s="25">
        <f t="shared" si="6"/>
        <v>94285.71428571428</v>
      </c>
    </row>
    <row r="16" spans="2:12" ht="12.75">
      <c r="B16" s="7" t="s">
        <v>30</v>
      </c>
      <c r="C16" s="37">
        <v>400000</v>
      </c>
      <c r="D16" s="11">
        <f t="shared" si="1"/>
        <v>0.04</v>
      </c>
      <c r="E16" s="11">
        <f t="shared" si="7"/>
        <v>0.8320000000000001</v>
      </c>
      <c r="F16" s="15" t="s">
        <v>8</v>
      </c>
      <c r="G16" s="52">
        <f>0.2*C$5/5</f>
        <v>20</v>
      </c>
      <c r="H16" s="18">
        <f t="shared" si="3"/>
        <v>0.17142857142857143</v>
      </c>
      <c r="I16" s="21">
        <f t="shared" si="4"/>
        <v>68571.42857142857</v>
      </c>
      <c r="J16" s="52">
        <f t="shared" si="2"/>
        <v>25</v>
      </c>
      <c r="K16" s="18">
        <f t="shared" si="5"/>
        <v>0.21428571428571427</v>
      </c>
      <c r="L16" s="25">
        <f t="shared" si="6"/>
        <v>85714.28571428571</v>
      </c>
    </row>
    <row r="17" spans="2:12" ht="12.75">
      <c r="B17" s="7" t="s">
        <v>31</v>
      </c>
      <c r="C17" s="37">
        <v>360000</v>
      </c>
      <c r="D17" s="11">
        <f t="shared" si="1"/>
        <v>0.036</v>
      </c>
      <c r="E17" s="11">
        <f t="shared" si="7"/>
        <v>0.8680000000000001</v>
      </c>
      <c r="F17" s="15" t="s">
        <v>8</v>
      </c>
      <c r="G17" s="52">
        <f>0.2*C$5/5</f>
        <v>20</v>
      </c>
      <c r="H17" s="18">
        <f t="shared" si="3"/>
        <v>0.17142857142857143</v>
      </c>
      <c r="I17" s="21">
        <f t="shared" si="4"/>
        <v>61714.28571428572</v>
      </c>
      <c r="J17" s="52">
        <f t="shared" si="2"/>
        <v>25</v>
      </c>
      <c r="K17" s="18">
        <f t="shared" si="5"/>
        <v>0.21428571428571427</v>
      </c>
      <c r="L17" s="25">
        <f t="shared" si="6"/>
        <v>77142.85714285714</v>
      </c>
    </row>
    <row r="18" spans="2:12" ht="12.75">
      <c r="B18" s="7" t="s">
        <v>32</v>
      </c>
      <c r="C18" s="37">
        <v>320000</v>
      </c>
      <c r="D18" s="11">
        <f t="shared" si="1"/>
        <v>0.032</v>
      </c>
      <c r="E18" s="11">
        <f t="shared" si="7"/>
        <v>0.9000000000000001</v>
      </c>
      <c r="F18" s="15" t="s">
        <v>8</v>
      </c>
      <c r="G18" s="52">
        <f>0.2*C$5/5</f>
        <v>20</v>
      </c>
      <c r="H18" s="18">
        <f t="shared" si="3"/>
        <v>0.17142857142857143</v>
      </c>
      <c r="I18" s="21">
        <f t="shared" si="4"/>
        <v>54857.142857142855</v>
      </c>
      <c r="J18" s="52">
        <f t="shared" si="2"/>
        <v>25</v>
      </c>
      <c r="K18" s="18">
        <f t="shared" si="5"/>
        <v>0.21428571428571427</v>
      </c>
      <c r="L18" s="25">
        <f t="shared" si="6"/>
        <v>68571.42857142857</v>
      </c>
    </row>
    <row r="19" spans="2:12" ht="12.75">
      <c r="B19" s="7" t="s">
        <v>33</v>
      </c>
      <c r="C19" s="37">
        <v>140000</v>
      </c>
      <c r="D19" s="11">
        <f t="shared" si="1"/>
        <v>0.014</v>
      </c>
      <c r="E19" s="11">
        <f t="shared" si="7"/>
        <v>0.9140000000000001</v>
      </c>
      <c r="F19" s="15" t="s">
        <v>9</v>
      </c>
      <c r="G19" s="52">
        <f aca="true" t="shared" si="8" ref="G19:G30">0.1*C$5/12</f>
        <v>4.166666666666667</v>
      </c>
      <c r="H19" s="18">
        <f t="shared" si="3"/>
        <v>0.03571428571428571</v>
      </c>
      <c r="I19" s="21">
        <f t="shared" si="4"/>
        <v>5000</v>
      </c>
      <c r="J19" s="52">
        <f t="shared" si="2"/>
        <v>25</v>
      </c>
      <c r="K19" s="18">
        <f t="shared" si="5"/>
        <v>0.21428571428571427</v>
      </c>
      <c r="L19" s="25">
        <f t="shared" si="6"/>
        <v>30000</v>
      </c>
    </row>
    <row r="20" spans="2:12" ht="12.75">
      <c r="B20" s="7" t="s">
        <v>34</v>
      </c>
      <c r="C20" s="37">
        <v>130000</v>
      </c>
      <c r="D20" s="11">
        <f t="shared" si="1"/>
        <v>0.013</v>
      </c>
      <c r="E20" s="11">
        <f t="shared" si="7"/>
        <v>0.9270000000000002</v>
      </c>
      <c r="F20" s="15" t="s">
        <v>9</v>
      </c>
      <c r="G20" s="52">
        <f t="shared" si="8"/>
        <v>4.166666666666667</v>
      </c>
      <c r="H20" s="18">
        <f t="shared" si="3"/>
        <v>0.03571428571428571</v>
      </c>
      <c r="I20" s="21">
        <f t="shared" si="4"/>
        <v>4642.857142857142</v>
      </c>
      <c r="J20" s="52">
        <f t="shared" si="2"/>
        <v>25</v>
      </c>
      <c r="K20" s="18">
        <f t="shared" si="5"/>
        <v>0.21428571428571427</v>
      </c>
      <c r="L20" s="25">
        <f t="shared" si="6"/>
        <v>27857.142857142855</v>
      </c>
    </row>
    <row r="21" spans="2:12" ht="12.75">
      <c r="B21" s="7" t="s">
        <v>35</v>
      </c>
      <c r="C21" s="37">
        <v>120000</v>
      </c>
      <c r="D21" s="11">
        <f t="shared" si="1"/>
        <v>0.012</v>
      </c>
      <c r="E21" s="11">
        <f t="shared" si="7"/>
        <v>0.9390000000000002</v>
      </c>
      <c r="F21" s="15" t="s">
        <v>9</v>
      </c>
      <c r="G21" s="52">
        <f t="shared" si="8"/>
        <v>4.166666666666667</v>
      </c>
      <c r="H21" s="18">
        <f t="shared" si="3"/>
        <v>0.03571428571428571</v>
      </c>
      <c r="I21" s="21">
        <f t="shared" si="4"/>
        <v>4285.714285714285</v>
      </c>
      <c r="J21" s="52">
        <f t="shared" si="2"/>
        <v>25</v>
      </c>
      <c r="K21" s="18">
        <f t="shared" si="5"/>
        <v>0.21428571428571427</v>
      </c>
      <c r="L21" s="25">
        <f t="shared" si="6"/>
        <v>25714.285714285714</v>
      </c>
    </row>
    <row r="22" spans="2:12" ht="12.75">
      <c r="B22" s="7" t="s">
        <v>36</v>
      </c>
      <c r="C22" s="37">
        <v>110000</v>
      </c>
      <c r="D22" s="11">
        <f t="shared" si="1"/>
        <v>0.011</v>
      </c>
      <c r="E22" s="11">
        <f t="shared" si="7"/>
        <v>0.9500000000000002</v>
      </c>
      <c r="F22" s="15" t="s">
        <v>9</v>
      </c>
      <c r="G22" s="52">
        <f t="shared" si="8"/>
        <v>4.166666666666667</v>
      </c>
      <c r="H22" s="18">
        <f t="shared" si="3"/>
        <v>0.03571428571428571</v>
      </c>
      <c r="I22" s="21">
        <f t="shared" si="4"/>
        <v>3928.5714285714284</v>
      </c>
      <c r="J22" s="52">
        <f t="shared" si="2"/>
        <v>25</v>
      </c>
      <c r="K22" s="18">
        <f t="shared" si="5"/>
        <v>0.21428571428571427</v>
      </c>
      <c r="L22" s="25">
        <f t="shared" si="6"/>
        <v>23571.42857142857</v>
      </c>
    </row>
    <row r="23" spans="2:12" ht="12.75">
      <c r="B23" s="7" t="s">
        <v>37</v>
      </c>
      <c r="C23" s="37">
        <v>100000</v>
      </c>
      <c r="D23" s="11">
        <f t="shared" si="1"/>
        <v>0.01</v>
      </c>
      <c r="E23" s="11">
        <f t="shared" si="7"/>
        <v>0.9600000000000002</v>
      </c>
      <c r="F23" s="15" t="s">
        <v>9</v>
      </c>
      <c r="G23" s="52">
        <f t="shared" si="8"/>
        <v>4.166666666666667</v>
      </c>
      <c r="H23" s="18">
        <f t="shared" si="3"/>
        <v>0.03571428571428571</v>
      </c>
      <c r="I23" s="21">
        <f t="shared" si="4"/>
        <v>3571.428571428571</v>
      </c>
      <c r="J23" s="52">
        <f t="shared" si="2"/>
        <v>25</v>
      </c>
      <c r="K23" s="18">
        <f t="shared" si="5"/>
        <v>0.21428571428571427</v>
      </c>
      <c r="L23" s="25">
        <f t="shared" si="6"/>
        <v>21428.571428571428</v>
      </c>
    </row>
    <row r="24" spans="2:12" ht="12.75">
      <c r="B24" s="7" t="s">
        <v>38</v>
      </c>
      <c r="C24" s="37">
        <v>90000</v>
      </c>
      <c r="D24" s="11">
        <f t="shared" si="1"/>
        <v>0.009</v>
      </c>
      <c r="E24" s="11">
        <f t="shared" si="7"/>
        <v>0.9690000000000002</v>
      </c>
      <c r="F24" s="15" t="s">
        <v>9</v>
      </c>
      <c r="G24" s="52">
        <f t="shared" si="8"/>
        <v>4.166666666666667</v>
      </c>
      <c r="H24" s="18">
        <f t="shared" si="3"/>
        <v>0.03571428571428571</v>
      </c>
      <c r="I24" s="21">
        <f t="shared" si="4"/>
        <v>3214.285714285714</v>
      </c>
      <c r="J24" s="52">
        <f t="shared" si="2"/>
        <v>25</v>
      </c>
      <c r="K24" s="18">
        <f t="shared" si="5"/>
        <v>0.21428571428571427</v>
      </c>
      <c r="L24" s="25">
        <f t="shared" si="6"/>
        <v>19285.714285714286</v>
      </c>
    </row>
    <row r="25" spans="2:12" ht="12.75">
      <c r="B25" s="7" t="s">
        <v>39</v>
      </c>
      <c r="C25" s="37">
        <v>80000</v>
      </c>
      <c r="D25" s="11">
        <f t="shared" si="1"/>
        <v>0.008</v>
      </c>
      <c r="E25" s="11">
        <f t="shared" si="7"/>
        <v>0.9770000000000002</v>
      </c>
      <c r="F25" s="15" t="s">
        <v>9</v>
      </c>
      <c r="G25" s="52">
        <f t="shared" si="8"/>
        <v>4.166666666666667</v>
      </c>
      <c r="H25" s="18">
        <f t="shared" si="3"/>
        <v>0.03571428571428571</v>
      </c>
      <c r="I25" s="21">
        <f t="shared" si="4"/>
        <v>2857.142857142857</v>
      </c>
      <c r="J25" s="52">
        <f t="shared" si="2"/>
        <v>25</v>
      </c>
      <c r="K25" s="18">
        <f t="shared" si="5"/>
        <v>0.21428571428571427</v>
      </c>
      <c r="L25" s="25">
        <f t="shared" si="6"/>
        <v>17142.85714285714</v>
      </c>
    </row>
    <row r="26" spans="2:12" ht="12.75">
      <c r="B26" s="7" t="s">
        <v>40</v>
      </c>
      <c r="C26" s="37">
        <v>70000</v>
      </c>
      <c r="D26" s="11">
        <f t="shared" si="1"/>
        <v>0.007</v>
      </c>
      <c r="E26" s="11">
        <f t="shared" si="7"/>
        <v>0.9840000000000002</v>
      </c>
      <c r="F26" s="15" t="s">
        <v>9</v>
      </c>
      <c r="G26" s="52">
        <f t="shared" si="8"/>
        <v>4.166666666666667</v>
      </c>
      <c r="H26" s="18">
        <f t="shared" si="3"/>
        <v>0.03571428571428571</v>
      </c>
      <c r="I26" s="21">
        <f t="shared" si="4"/>
        <v>2500</v>
      </c>
      <c r="J26" s="52">
        <f t="shared" si="2"/>
        <v>25</v>
      </c>
      <c r="K26" s="18">
        <f t="shared" si="5"/>
        <v>0.21428571428571427</v>
      </c>
      <c r="L26" s="25">
        <f t="shared" si="6"/>
        <v>15000</v>
      </c>
    </row>
    <row r="27" spans="2:12" ht="12.75">
      <c r="B27" s="7" t="s">
        <v>41</v>
      </c>
      <c r="C27" s="37">
        <v>60000</v>
      </c>
      <c r="D27" s="11">
        <f t="shared" si="1"/>
        <v>0.006</v>
      </c>
      <c r="E27" s="11">
        <f t="shared" si="7"/>
        <v>0.9900000000000002</v>
      </c>
      <c r="F27" s="15" t="s">
        <v>9</v>
      </c>
      <c r="G27" s="52">
        <f t="shared" si="8"/>
        <v>4.166666666666667</v>
      </c>
      <c r="H27" s="18">
        <f t="shared" si="3"/>
        <v>0.03571428571428571</v>
      </c>
      <c r="I27" s="21">
        <f t="shared" si="4"/>
        <v>2142.8571428571427</v>
      </c>
      <c r="J27" s="52">
        <f t="shared" si="2"/>
        <v>25</v>
      </c>
      <c r="K27" s="18">
        <f t="shared" si="5"/>
        <v>0.21428571428571427</v>
      </c>
      <c r="L27" s="25">
        <f t="shared" si="6"/>
        <v>12857.142857142857</v>
      </c>
    </row>
    <row r="28" spans="2:12" ht="12.75">
      <c r="B28" s="7" t="s">
        <v>42</v>
      </c>
      <c r="C28" s="37">
        <v>50000</v>
      </c>
      <c r="D28" s="11">
        <f t="shared" si="1"/>
        <v>0.005</v>
      </c>
      <c r="E28" s="11">
        <f t="shared" si="7"/>
        <v>0.9950000000000002</v>
      </c>
      <c r="F28" s="15" t="s">
        <v>9</v>
      </c>
      <c r="G28" s="52">
        <f t="shared" si="8"/>
        <v>4.166666666666667</v>
      </c>
      <c r="H28" s="18">
        <f t="shared" si="3"/>
        <v>0.03571428571428571</v>
      </c>
      <c r="I28" s="21">
        <f t="shared" si="4"/>
        <v>1785.7142857142856</v>
      </c>
      <c r="J28" s="52">
        <f t="shared" si="2"/>
        <v>25</v>
      </c>
      <c r="K28" s="18">
        <f t="shared" si="5"/>
        <v>0.21428571428571427</v>
      </c>
      <c r="L28" s="25">
        <f t="shared" si="6"/>
        <v>10714.285714285714</v>
      </c>
    </row>
    <row r="29" spans="2:12" ht="12.75">
      <c r="B29" s="7" t="s">
        <v>43</v>
      </c>
      <c r="C29" s="37">
        <v>40000</v>
      </c>
      <c r="D29" s="11">
        <f t="shared" si="1"/>
        <v>0.004</v>
      </c>
      <c r="E29" s="11">
        <f t="shared" si="7"/>
        <v>0.9990000000000002</v>
      </c>
      <c r="F29" s="15" t="s">
        <v>9</v>
      </c>
      <c r="G29" s="52">
        <f t="shared" si="8"/>
        <v>4.166666666666667</v>
      </c>
      <c r="H29" s="18">
        <f t="shared" si="3"/>
        <v>0.03571428571428571</v>
      </c>
      <c r="I29" s="21">
        <f t="shared" si="4"/>
        <v>1428.5714285714284</v>
      </c>
      <c r="J29" s="52">
        <f t="shared" si="2"/>
        <v>25</v>
      </c>
      <c r="K29" s="18">
        <f t="shared" si="5"/>
        <v>0.21428571428571427</v>
      </c>
      <c r="L29" s="25">
        <f t="shared" si="6"/>
        <v>8571.42857142857</v>
      </c>
    </row>
    <row r="30" spans="2:12" ht="12.75">
      <c r="B30" s="8" t="s">
        <v>44</v>
      </c>
      <c r="C30" s="38">
        <v>10000</v>
      </c>
      <c r="D30" s="12">
        <f t="shared" si="1"/>
        <v>0.001</v>
      </c>
      <c r="E30" s="12">
        <f>D30+E29</f>
        <v>1.0000000000000002</v>
      </c>
      <c r="F30" s="16" t="s">
        <v>9</v>
      </c>
      <c r="G30" s="53">
        <f t="shared" si="8"/>
        <v>4.166666666666667</v>
      </c>
      <c r="H30" s="19">
        <f t="shared" si="3"/>
        <v>0.03571428571428571</v>
      </c>
      <c r="I30" s="22">
        <f t="shared" si="4"/>
        <v>357.1428571428571</v>
      </c>
      <c r="J30" s="53">
        <f t="shared" si="2"/>
        <v>25</v>
      </c>
      <c r="K30" s="19">
        <f t="shared" si="5"/>
        <v>0.21428571428571427</v>
      </c>
      <c r="L30" s="26">
        <f t="shared" si="6"/>
        <v>2142.8571428571427</v>
      </c>
    </row>
    <row r="31" spans="3:12" ht="12.75">
      <c r="C31" s="9">
        <f>SUM(C11:C30)</f>
        <v>10000000</v>
      </c>
      <c r="D31" s="13">
        <f>SUM(D11:D30)</f>
        <v>1.0000000000000002</v>
      </c>
      <c r="E31" s="1"/>
      <c r="G31" s="50">
        <f>SUM(G11:G30)</f>
        <v>500.0000000000002</v>
      </c>
      <c r="I31" s="23">
        <f>SUM(I11:I30)</f>
        <v>7378571.428571429</v>
      </c>
      <c r="J31" s="50">
        <f>SUM(J11:J30)</f>
        <v>500</v>
      </c>
      <c r="K31" s="2"/>
      <c r="L31" s="9">
        <f>SUM(L11:L30)</f>
        <v>2142857.142857143</v>
      </c>
    </row>
    <row r="33" spans="9:12" ht="12.75">
      <c r="I33" s="29">
        <f>I31</f>
        <v>7378571.428571429</v>
      </c>
      <c r="J33" s="27" t="s">
        <v>16</v>
      </c>
      <c r="K33" s="32"/>
      <c r="L33" s="28"/>
    </row>
    <row r="34" spans="9:12" ht="12.75">
      <c r="I34" s="29">
        <f>L31</f>
        <v>2142857.142857143</v>
      </c>
      <c r="J34" s="27" t="s">
        <v>15</v>
      </c>
      <c r="K34" s="32"/>
      <c r="L34" s="28"/>
    </row>
    <row r="35" spans="9:12" ht="12.75">
      <c r="I35" s="29">
        <f>I33-I34</f>
        <v>5235714.285714285</v>
      </c>
      <c r="J35" s="27" t="s">
        <v>17</v>
      </c>
      <c r="K35" s="32"/>
      <c r="L35" s="28"/>
    </row>
    <row r="36" spans="9:12" ht="12.75">
      <c r="I36" s="29">
        <v>200000</v>
      </c>
      <c r="J36" s="27" t="s">
        <v>23</v>
      </c>
      <c r="K36" s="32"/>
      <c r="L36" s="28"/>
    </row>
    <row r="37" spans="9:12" ht="17.25">
      <c r="I37" s="33">
        <f>I35-I36</f>
        <v>5035714.285714285</v>
      </c>
      <c r="J37" s="34" t="s">
        <v>24</v>
      </c>
      <c r="K37" s="35"/>
      <c r="L37" s="35"/>
    </row>
  </sheetData>
  <sheetProtection/>
  <mergeCells count="2">
    <mergeCell ref="G4:I4"/>
    <mergeCell ref="J4:L4"/>
  </mergeCells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&amp;LFile: &amp;F&amp;CWorksheet: &amp;A&amp;RAs of: 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2006-04-10T01:24:51Z</cp:lastPrinted>
  <dcterms:created xsi:type="dcterms:W3CDTF">1996-10-14T23:33:28Z</dcterms:created>
  <dcterms:modified xsi:type="dcterms:W3CDTF">2009-10-23T00:57:31Z</dcterms:modified>
  <cp:category/>
  <cp:version/>
  <cp:contentType/>
  <cp:contentStatus/>
</cp:coreProperties>
</file>